
<file path=[Content_Types].xml><?xml version="1.0" encoding="utf-8"?>
<Types xmlns="http://schemas.openxmlformats.org/package/2006/content-types">
  <Default Extension="bin" ContentType="application/vnd.openxmlformats-officedocument.oleObject"/>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24226"/>
  <mc:AlternateContent xmlns:mc="http://schemas.openxmlformats.org/markup-compatibility/2006">
    <mc:Choice Requires="x15">
      <x15ac:absPath xmlns:x15ac="http://schemas.microsoft.com/office/spreadsheetml/2010/11/ac" url="/Users/haukefoelsch/Documents/IQSH/Fortbildung/Excel/Exceldateien/"/>
    </mc:Choice>
  </mc:AlternateContent>
  <xr:revisionPtr revIDLastSave="0" documentId="13_ncr:1_{8F5B739C-F069-1242-900F-ED2A9B506869}" xr6:coauthVersionLast="47" xr6:coauthVersionMax="47" xr10:uidLastSave="{00000000-0000-0000-0000-000000000000}"/>
  <bookViews>
    <workbookView xWindow="0" yWindow="760" windowWidth="30240" windowHeight="17400" xr2:uid="{00000000-000D-0000-FFFF-FFFF00000000}"/>
  </bookViews>
  <sheets>
    <sheet name="T1" sheetId="1" r:id="rId1"/>
    <sheet name="T2" sheetId="2" r:id="rId2"/>
    <sheet name="T3" sheetId="7" r:id="rId3"/>
    <sheet name="T4" sheetId="6" r:id="rId4"/>
    <sheet name="T5" sheetId="5" r:id="rId5"/>
    <sheet name="T6" sheetId="9" r:id="rId6"/>
    <sheet name="Ü1" sheetId="12" r:id="rId7"/>
    <sheet name="Ü2" sheetId="11" r:id="rId8"/>
    <sheet name="Ü3+Ü4" sheetId="10" r:id="rId9"/>
    <sheet name="Ü5" sheetId="8" r:id="rId10"/>
    <sheet name="Ü6" sheetId="4" r:id="rId11"/>
    <sheet name="Experte" sheetId="13" r:id="rId12"/>
  </sheets>
  <definedNames>
    <definedName name="_xlnm._FilterDatabase" localSheetId="7" hidden="1">Ü2!$A$40:$I$72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26" i="13" l="1"/>
  <c r="E201" i="13"/>
  <c r="E202" i="13"/>
  <c r="B53" i="5"/>
  <c r="J266" i="13"/>
  <c r="I266" i="13"/>
  <c r="C266" i="13"/>
  <c r="H122" i="13"/>
  <c r="G122" i="13"/>
  <c r="E122" i="13"/>
  <c r="D122" i="13"/>
  <c r="H96" i="13"/>
  <c r="G96" i="13"/>
  <c r="E96" i="13"/>
  <c r="D96" i="13"/>
  <c r="I82" i="13"/>
  <c r="H82" i="13"/>
  <c r="I79" i="13"/>
  <c r="H79" i="13"/>
  <c r="G70" i="13"/>
  <c r="E70" i="13"/>
  <c r="H70" i="13"/>
  <c r="D70" i="13"/>
  <c r="E10" i="13"/>
  <c r="J151" i="4"/>
  <c r="G151" i="4"/>
  <c r="J149" i="4"/>
  <c r="G149" i="4"/>
  <c r="F151" i="4"/>
  <c r="I151" i="4"/>
  <c r="I149" i="4"/>
  <c r="F149" i="4"/>
  <c r="J114" i="4"/>
  <c r="G114" i="4"/>
  <c r="I114" i="4"/>
  <c r="F114" i="4"/>
  <c r="I144" i="8"/>
  <c r="I143" i="8"/>
  <c r="I142" i="8"/>
  <c r="I141" i="8"/>
  <c r="J117" i="8"/>
  <c r="J116" i="8"/>
  <c r="J115" i="8"/>
  <c r="J114" i="8"/>
  <c r="J113" i="8"/>
  <c r="J112" i="8"/>
  <c r="F82" i="8"/>
  <c r="F81" i="8"/>
  <c r="I88" i="8"/>
  <c r="I87" i="8"/>
  <c r="I86" i="8"/>
  <c r="G57" i="8"/>
  <c r="G81" i="10"/>
  <c r="G79" i="10"/>
  <c r="G78" i="10"/>
  <c r="G30" i="8"/>
  <c r="N75" i="10"/>
  <c r="N80" i="10"/>
  <c r="N79" i="10"/>
  <c r="N78" i="10"/>
  <c r="N77" i="10"/>
  <c r="N76" i="10"/>
  <c r="R65" i="10"/>
  <c r="R63" i="10"/>
  <c r="R61" i="10"/>
  <c r="R58" i="10"/>
  <c r="R56" i="10"/>
  <c r="R54" i="10"/>
  <c r="R52" i="10"/>
  <c r="R50" i="10"/>
  <c r="H33" i="10"/>
  <c r="G76" i="10"/>
  <c r="G75" i="10"/>
  <c r="G74" i="10"/>
  <c r="G73" i="10"/>
  <c r="G72" i="10"/>
  <c r="G71" i="10"/>
  <c r="G70" i="10"/>
  <c r="G69" i="10"/>
  <c r="F33" i="10"/>
  <c r="D33" i="10"/>
  <c r="B33" i="10"/>
  <c r="B32" i="10"/>
  <c r="B31" i="10"/>
  <c r="B30" i="10"/>
  <c r="B28" i="10"/>
  <c r="B27" i="10"/>
  <c r="B26" i="10"/>
  <c r="D26" i="10"/>
  <c r="D27" i="10"/>
  <c r="D28" i="10"/>
  <c r="D29" i="10"/>
  <c r="D30" i="10"/>
  <c r="D31" i="10"/>
  <c r="D32" i="10"/>
  <c r="B29" i="10"/>
  <c r="D25" i="10"/>
  <c r="B25" i="10"/>
  <c r="C37" i="7"/>
  <c r="C36" i="7"/>
  <c r="C35" i="7"/>
  <c r="C34" i="7"/>
  <c r="C33" i="7"/>
  <c r="C32" i="7"/>
  <c r="K83" i="11"/>
  <c r="K82" i="11"/>
  <c r="K81" i="11"/>
  <c r="K80" i="11"/>
  <c r="B114" i="5"/>
  <c r="B113" i="5"/>
  <c r="B112" i="5"/>
  <c r="B111" i="5"/>
  <c r="B110" i="5"/>
  <c r="B108" i="5"/>
  <c r="B106" i="5"/>
  <c r="B104" i="5"/>
  <c r="B102" i="5"/>
  <c r="C70" i="6"/>
  <c r="E90" i="7"/>
  <c r="E89" i="7"/>
  <c r="E88" i="7"/>
  <c r="G70" i="7"/>
  <c r="G68" i="7"/>
  <c r="D130" i="2"/>
  <c r="D129" i="2"/>
  <c r="D128" i="2"/>
  <c r="D126" i="2"/>
  <c r="D125" i="2"/>
  <c r="D124" i="2"/>
  <c r="D121" i="2"/>
  <c r="D122" i="2"/>
  <c r="D123" i="2"/>
  <c r="C74" i="2"/>
  <c r="B74" i="2"/>
  <c r="A74" i="2"/>
  <c r="F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46" authorId="0" shapeId="0" xr:uid="{00000000-0006-0000-0B00-000001000000}">
      <text>
        <r>
          <rPr>
            <sz val="8"/>
            <color indexed="81"/>
            <rFont val="Tahoma"/>
            <family val="2"/>
          </rPr>
          <t xml:space="preserve">Kritischer Punkt der Sprungschanze:
Der kritische Punkt einer Schanze gibt die Flugweite an,
hinter der eine sturzfreie Landung kaum mehr möglich ist. 
</t>
        </r>
      </text>
    </comment>
    <comment ref="B247" authorId="0" shapeId="0" xr:uid="{00000000-0006-0000-0B00-000002000000}">
      <text>
        <r>
          <rPr>
            <sz val="8"/>
            <color indexed="81"/>
            <rFont val="Tahoma"/>
            <family val="2"/>
          </rPr>
          <t xml:space="preserve">Die Großschanzen (kritischer Punkt bei 120 m) werden mit einem Faktor 1,8 und die Normalschanzen (kritischer Punkt bei 90 m) mit dem Faktor 2 bewertet.
</t>
        </r>
      </text>
    </comment>
    <comment ref="C250" authorId="0" shapeId="0" xr:uid="{00000000-0006-0000-0B00-000003000000}">
      <text>
        <r>
          <rPr>
            <sz val="8"/>
            <color indexed="81"/>
            <rFont val="Tahoma"/>
            <family val="2"/>
          </rPr>
          <t xml:space="preserve">Die Punkte für die Sprungweite werden wie folgt ermittelt:
Man subtrahiert von der erzielten Weite den K-Punkt der Schanze, multipliziert diesen Wert mit dem Faktor der Schanze und addiert abschließend den Wert 60.
</t>
        </r>
      </text>
    </comment>
    <comment ref="D250" authorId="0" shapeId="0" xr:uid="{00000000-0006-0000-0B00-000004000000}">
      <text>
        <r>
          <rPr>
            <sz val="8"/>
            <color indexed="81"/>
            <rFont val="Tahoma"/>
            <family val="2"/>
          </rPr>
          <t xml:space="preserve">Jeder Sprungrichter vergibt für die technische
Ausführung des Sprungs eine "Note" von 0 bis 20
im Abstand von 0,5. Die beste Note ist dabei die
Punktzahl 20.
</t>
        </r>
      </text>
    </comment>
    <comment ref="I250" authorId="0" shapeId="0" xr:uid="{00000000-0006-0000-0B00-000005000000}">
      <text>
        <r>
          <rPr>
            <sz val="8"/>
            <color indexed="81"/>
            <rFont val="Tahoma"/>
            <family val="2"/>
          </rPr>
          <t>Technische Wertung aller Kampfrichter:
Summe aller Noten der 5 Kampfrichter
abzüglich der niedrigsten und der höchsten
Note der 5 Richter.</t>
        </r>
      </text>
    </comment>
    <comment ref="J250" authorId="0" shapeId="0" xr:uid="{00000000-0006-0000-0B00-000006000000}">
      <text>
        <r>
          <rPr>
            <sz val="8"/>
            <color indexed="81"/>
            <rFont val="Tahoma"/>
            <family val="2"/>
          </rPr>
          <t xml:space="preserve">Hier werden die Punkte der Sprungweite und die Wertungspunkte zur Gesamtnote für den Sprung addiert.
</t>
        </r>
      </text>
    </comment>
    <comment ref="K250" authorId="0" shapeId="0" xr:uid="{00000000-0006-0000-0B00-000007000000}">
      <text>
        <r>
          <rPr>
            <sz val="8"/>
            <color indexed="81"/>
            <rFont val="Tahoma"/>
            <family val="2"/>
          </rPr>
          <t xml:space="preserve">Der Sieger wird mit Hilfe der =wenn(...) Formel ermittelt.
Dazu überprüft man in jedem Feld der Spalte J, ob in diesem Feld
der Maximalwert aller Felder der Spalte J enthalten ist. Wenn ja,
gibt man das Wort "Sieger" aus, wenn nein, lässt man das Feld leer. 
</t>
        </r>
      </text>
    </comment>
    <comment ref="L250" authorId="0" shapeId="0" xr:uid="{00000000-0006-0000-0B00-000008000000}">
      <text>
        <r>
          <rPr>
            <sz val="8"/>
            <color indexed="81"/>
            <rFont val="Tahoma"/>
            <family val="2"/>
          </rPr>
          <t xml:space="preserve">Auch hier wird die Formel =wenn(...) benutzt.
Dazu überprüft man die Felder der Spalte B darauf,
ob eine größerere Weite als der bisherige Rekordsprung 
erzielt wurde.
Wenn ja, gibt man "Neuer Rekord" aus, wenn nein, bleibt das Feld in der Spalte L leer.
</t>
        </r>
      </text>
    </comment>
    <comment ref="C264" authorId="0" shapeId="0" xr:uid="{00000000-0006-0000-0B00-000009000000}">
      <text>
        <r>
          <rPr>
            <sz val="8"/>
            <color indexed="81"/>
            <rFont val="Tahoma"/>
            <family val="2"/>
          </rPr>
          <t xml:space="preserve">Die Punkte für die Sprungweite werden wie folgt ermittelt:
Man subtrahiert von der erzielten Weite den K-Punkt der Schanze, multipliziert diesen Wert mit dem Faktor der Schanze und addiert abschließend den Wert 60.
</t>
        </r>
      </text>
    </comment>
    <comment ref="D264" authorId="0" shapeId="0" xr:uid="{00000000-0006-0000-0B00-00000A000000}">
      <text>
        <r>
          <rPr>
            <sz val="8"/>
            <color indexed="81"/>
            <rFont val="Tahoma"/>
            <family val="2"/>
          </rPr>
          <t xml:space="preserve">Jeder Sprungrichter vergibt für die technische
Ausführung des Sprungs eine "Note" von 0 bis 20
im Abstand von 0,5. Die beste Note ist dabei die
Punktzahl 20.
</t>
        </r>
      </text>
    </comment>
    <comment ref="I264" authorId="0" shapeId="0" xr:uid="{00000000-0006-0000-0B00-00000B000000}">
      <text>
        <r>
          <rPr>
            <sz val="8"/>
            <color indexed="81"/>
            <rFont val="Tahoma"/>
            <family val="2"/>
          </rPr>
          <t>Technische Wertung aller Kampfrichter:
Summe aller Noten der 5 Kampfrichter
abzüglich der niedrigsten und der höchsten
Note der 5 Richter.</t>
        </r>
      </text>
    </comment>
    <comment ref="J264" authorId="0" shapeId="0" xr:uid="{00000000-0006-0000-0B00-00000C000000}">
      <text>
        <r>
          <rPr>
            <sz val="8"/>
            <color indexed="81"/>
            <rFont val="Tahoma"/>
            <family val="2"/>
          </rPr>
          <t xml:space="preserve">Hier werden die Punkte der Sprungweite und die Wertungspunkte zur Gesamtnote für den Sprung addiert.
</t>
        </r>
      </text>
    </comment>
  </commentList>
</comments>
</file>

<file path=xl/sharedStrings.xml><?xml version="1.0" encoding="utf-8"?>
<sst xmlns="http://schemas.openxmlformats.org/spreadsheetml/2006/main" count="2042" uniqueCount="892">
  <si>
    <r>
      <t xml:space="preserve">a.) Schreibe die Zahl 1.8 </t>
    </r>
    <r>
      <rPr>
        <b/>
        <sz val="10"/>
        <color indexed="10"/>
        <rFont val="Arial"/>
        <family val="2"/>
      </rPr>
      <t>(mit Punkt zwischen 1 und 8!)</t>
    </r>
    <r>
      <rPr>
        <sz val="10"/>
        <rFont val="Arial"/>
        <family val="2"/>
      </rPr>
      <t xml:space="preserve"> in die Zelle A10. Was passiert?</t>
    </r>
  </si>
  <si>
    <t>b.) Formatiere die Zelle so um, dass folgendes in der Zelle steht: "01.August 200x"</t>
  </si>
  <si>
    <t>USB-Stick</t>
  </si>
  <si>
    <t>DVD-Player</t>
  </si>
  <si>
    <t>Nummer</t>
  </si>
  <si>
    <t>CD-Rohlinge</t>
  </si>
  <si>
    <t>Laptop</t>
  </si>
  <si>
    <t>Laserdrucker</t>
  </si>
  <si>
    <t>Tonerkassette</t>
  </si>
  <si>
    <t>MP3-Player</t>
  </si>
  <si>
    <t>Tastatur</t>
  </si>
  <si>
    <t>Maus</t>
  </si>
  <si>
    <t>a.) Setze die Numerierung der Artikel bis zum Ende fort (Zugmodus).</t>
  </si>
  <si>
    <t>b.) Formatiere alle Preise auf die Währung "€" mit 2 Kommastellen.</t>
  </si>
  <si>
    <t>c.) Gib der Tabelle ein ansprechendes Erscheinungsbild.</t>
  </si>
  <si>
    <t>d.) Ordne die Tabelle nach Preis (niedrigster Preis zuerst!).</t>
  </si>
  <si>
    <t xml:space="preserve">e.) Ordne nun die Tabelle alphabetisch nach Artikel. </t>
  </si>
  <si>
    <t>Bundesjugendspiele</t>
  </si>
  <si>
    <t>Vorname</t>
  </si>
  <si>
    <t>Nachname</t>
  </si>
  <si>
    <t>Weitsprung</t>
  </si>
  <si>
    <t>Wurf</t>
  </si>
  <si>
    <t>Balzer</t>
  </si>
  <si>
    <t>Berkey</t>
  </si>
  <si>
    <t>Brenzel</t>
  </si>
  <si>
    <t>Diel</t>
  </si>
  <si>
    <t>Farnung</t>
  </si>
  <si>
    <t>Gerk</t>
  </si>
  <si>
    <t>Happel</t>
  </si>
  <si>
    <t>Hauke</t>
  </si>
  <si>
    <t>Helker</t>
  </si>
  <si>
    <t>Helm</t>
  </si>
  <si>
    <t>Hoffmann</t>
  </si>
  <si>
    <t>Hofmann</t>
  </si>
  <si>
    <t>Katzer</t>
  </si>
  <si>
    <t>Kling</t>
  </si>
  <si>
    <t>Knothe</t>
  </si>
  <si>
    <t>Kutzschbach</t>
  </si>
  <si>
    <t>Malkmus</t>
  </si>
  <si>
    <t>Mathes</t>
  </si>
  <si>
    <t>Müller</t>
  </si>
  <si>
    <t>Münker</t>
  </si>
  <si>
    <t>Sandner</t>
  </si>
  <si>
    <t>Schäfer</t>
  </si>
  <si>
    <t>Schenk</t>
  </si>
  <si>
    <t>Schneider</t>
  </si>
  <si>
    <t>Schwarz</t>
  </si>
  <si>
    <t>Thaler</t>
  </si>
  <si>
    <t>Vilmar</t>
  </si>
  <si>
    <t>Weber</t>
  </si>
  <si>
    <t>Wilke</t>
  </si>
  <si>
    <t>Fabian</t>
  </si>
  <si>
    <t>Nils</t>
  </si>
  <si>
    <t>Simon</t>
  </si>
  <si>
    <t>Niklas</t>
  </si>
  <si>
    <t>Lorena</t>
  </si>
  <si>
    <t>Philipp</t>
  </si>
  <si>
    <t>Yannik</t>
  </si>
  <si>
    <t>Leonie</t>
  </si>
  <si>
    <t>Stefan</t>
  </si>
  <si>
    <t>Lisa</t>
  </si>
  <si>
    <t>Caroline</t>
  </si>
  <si>
    <t>Sarah</t>
  </si>
  <si>
    <t>Kathrin</t>
  </si>
  <si>
    <t>Jonathan</t>
  </si>
  <si>
    <t>Jennifer</t>
  </si>
  <si>
    <t>Jonas</t>
  </si>
  <si>
    <t>Robin</t>
  </si>
  <si>
    <t>Milena</t>
  </si>
  <si>
    <t>Steffen</t>
  </si>
  <si>
    <t>Lena</t>
  </si>
  <si>
    <t>Benjamin</t>
  </si>
  <si>
    <t>Jahrgang</t>
  </si>
  <si>
    <t>75 m</t>
  </si>
  <si>
    <t>800/1000 m</t>
  </si>
  <si>
    <t>Urkunde</t>
  </si>
  <si>
    <t>S</t>
  </si>
  <si>
    <t>Punkte</t>
  </si>
  <si>
    <t xml:space="preserve">a.) Formatiere alle Weitsprungergebnisse auf "2 Nachkommastellen". </t>
  </si>
  <si>
    <t>b.) Formatiere alle Wurfergebnisse auf "1 Nachkommastelle".</t>
  </si>
  <si>
    <t>c.) Formatiere alle Laufergebnisse auf "2 Nachkommastellen".</t>
  </si>
  <si>
    <t>d.) Formatiere die Punkte ohne Nachkommastellen.</t>
  </si>
  <si>
    <t>e.) Zentriere die Ergebnisse in den Spalten C, H und I.</t>
  </si>
  <si>
    <t>f.) Gib der Tabelle ein ansprechendes Erscheinungsbild.</t>
  </si>
  <si>
    <t>h.) Ordne die Tabelle "aufsteigend" nach den Wurfergebnissen. Wer ist der beste Werfer (Nachname)?</t>
  </si>
  <si>
    <t>i.) Ordne die Tabelle "absteigend" nach den Punktzahlen. Wer hat die niedrigste Punktzahl (Nachname)?</t>
  </si>
  <si>
    <t>j.) Ordne die Tabelle alphabetisch nach den Vornamen. Wer kommt zuerst (Vorname)?</t>
  </si>
  <si>
    <t>g.) Ordne die Tabelle "absteigend" nach den Weitsprungergebnissen. Wer ist der zweitbeste Weitspringer (Nachname)?</t>
  </si>
  <si>
    <t>k.) Probiere einmal die Möglichkeit "Daten--&gt;Filter--&gt;Autofilter" aus der Menüleiste aus.</t>
  </si>
  <si>
    <t>Dazu musst du die Tabelle mit ihrer Überschrift markieren. Welche Verwendungsmöglichkeiten kannst du erkennen?</t>
  </si>
  <si>
    <t>Achte also immer darauf, dass du Dezimalzahlen mit Komma und nicht mit Punkt eingibst!</t>
  </si>
  <si>
    <t>Rechnen</t>
  </si>
  <si>
    <t>Wenn du etwas vergessen haben solltest, schau unter "Teil 1" nach!</t>
  </si>
  <si>
    <t>Wenn du etwas vergessen haben solltest, schau unter "Teil 2" nach!</t>
  </si>
  <si>
    <t>Geburtstagsrätsel</t>
  </si>
  <si>
    <t>Tag deines Geburtstages (von 1 bis 31):</t>
  </si>
  <si>
    <t>Multipliziere die Zelle F11 mit 2:</t>
  </si>
  <si>
    <t>Addiere zur Zelle F12 die Zahl 5:</t>
  </si>
  <si>
    <t>Addiere die Zahl deines Geburtsmonats (von 1 bis 12) zur Zelle F14:</t>
  </si>
  <si>
    <t>Multipliziere die Zelle F13 mit 50:</t>
  </si>
  <si>
    <t>Subtrahiere 250 von der Zelle F14:</t>
  </si>
  <si>
    <t>Hier müsste jetzt die Zahl deines</t>
  </si>
  <si>
    <t>Geburtstages erscheinen!</t>
  </si>
  <si>
    <t>a.) Versuche die fehlenden Werte der folgenden Rechnungen mit Hilfe einer Formel zu ermitteln.</t>
  </si>
  <si>
    <t>b.) Addiere dann jeweils die Werte in den Spalten A, C und E.</t>
  </si>
  <si>
    <t xml:space="preserve">c.) Addiere dann die Werte in den Zellen A33, C33 und E33 zu dem Gesamtergebnis in Zelle G33. </t>
  </si>
  <si>
    <t xml:space="preserve">b) Fertige für die Zelle H156 einen Rahmen mit folgenden Eigenschaften an: </t>
  </si>
  <si>
    <t>c.) Gib in die Zelle H84 den Namen deiner Schule ein</t>
  </si>
  <si>
    <t xml:space="preserve">a) Schreibe deinen Namen in die Zelle H156. </t>
  </si>
  <si>
    <t>Bei der folgenden Aufgabe geht es um den Umfang und den Flächeninhalt geometrischer Figuren.</t>
  </si>
  <si>
    <t>Dazu hast du folgende mathematische Formeln kennengelernt:</t>
  </si>
  <si>
    <t xml:space="preserve">Umfang des Quadrats: u = 4 x a </t>
  </si>
  <si>
    <t>Flächeninhalt des Quadrats: A = a x a</t>
  </si>
  <si>
    <t>Umfang des Rechtecks: u = 2 x a + 2 x b</t>
  </si>
  <si>
    <t>Flächeninhalt des Rechtecks: A = a x b</t>
  </si>
  <si>
    <t>Flächeninhalt des Dreiecks: A = (g x h) : 2</t>
  </si>
  <si>
    <t>Flächeninhalt des Trapez: A = ((g1 + g2) x h) : 2</t>
  </si>
  <si>
    <t>Umfang des Kreis: 2 x PI x r</t>
  </si>
  <si>
    <t>Flächeninhalt des Kreis: PI x r x r</t>
  </si>
  <si>
    <t>Die Zahl PI erhält man in Excel durch Eingabe der Funktion =PI()</t>
  </si>
  <si>
    <t>Quadrat:</t>
  </si>
  <si>
    <t>Seite a:</t>
  </si>
  <si>
    <t>Umfang:</t>
  </si>
  <si>
    <t>Flächeninhalt:</t>
  </si>
  <si>
    <t>Grundseite g1:</t>
  </si>
  <si>
    <t>Grundseite g2:</t>
  </si>
  <si>
    <t>Höhe:</t>
  </si>
  <si>
    <t>Flächeninhalt</t>
  </si>
  <si>
    <t>Rechteck:</t>
  </si>
  <si>
    <t>Seite b:</t>
  </si>
  <si>
    <t>Raute:</t>
  </si>
  <si>
    <t>Diagonale e:</t>
  </si>
  <si>
    <t>Diagonale f:</t>
  </si>
  <si>
    <t>Flächeninhalt der Raute: A = (e x f) : 2</t>
  </si>
  <si>
    <t>Fläche:</t>
  </si>
  <si>
    <t>Dreieck:</t>
  </si>
  <si>
    <t>Kreis:</t>
  </si>
  <si>
    <t>Trapez:</t>
  </si>
  <si>
    <t>Grundseite g:</t>
  </si>
  <si>
    <t>Radius:</t>
  </si>
  <si>
    <t>cm</t>
  </si>
  <si>
    <t>cm²</t>
  </si>
  <si>
    <t>a = 4,3 cm</t>
  </si>
  <si>
    <t>a = 17,4 cm</t>
  </si>
  <si>
    <t>b = 11,3 cm</t>
  </si>
  <si>
    <t>g = 8,7 cm</t>
  </si>
  <si>
    <t>h = 5,9 cm</t>
  </si>
  <si>
    <t>g1 = 10,4 cm</t>
  </si>
  <si>
    <t>g2 = 8,1 cm</t>
  </si>
  <si>
    <t>h = 5,7 cm</t>
  </si>
  <si>
    <t>e = 14,5 cm</t>
  </si>
  <si>
    <t>f = 6,2 cm</t>
  </si>
  <si>
    <t>r = 9,3 cm</t>
  </si>
  <si>
    <t>Versuche nun mit Hilfe der Tabelle die folgenden Aufgaben zu lösen und trage die Ergebnisse in die folgende Zellen ein:</t>
  </si>
  <si>
    <t>Unten siehst du die Tabelle eines Rechnungsformulars.</t>
  </si>
  <si>
    <t>Einzelpreis</t>
  </si>
  <si>
    <t>Mwst. Gpreis</t>
  </si>
  <si>
    <t>Endpreis</t>
  </si>
  <si>
    <t>Monitor (17")</t>
  </si>
  <si>
    <t>CD-Laufwerk</t>
  </si>
  <si>
    <t>TV-Karte</t>
  </si>
  <si>
    <t>Festplatte</t>
  </si>
  <si>
    <t>Skonto (3%):</t>
  </si>
  <si>
    <t>zu zahlen:</t>
  </si>
  <si>
    <t>Mwst:</t>
  </si>
  <si>
    <t>Gib deiner Rechnung ein professionelles Aussehen, indem du das Logo eines Computer-Fachmarktes aus dem Internet</t>
  </si>
  <si>
    <t>über deine Rechnung einfügst. Arbeite auch mit Rahmen- und Farboptionen.</t>
  </si>
  <si>
    <t>Immer wenn ein Geldbetrag in der Rechnung erscheint, soll er als Euro-Betrag mit 2 Kommastellen ausgegeben werden.</t>
  </si>
  <si>
    <t>Ein Kunde hat folgendes eingekauft:</t>
  </si>
  <si>
    <t>7 Flachbildschirme zum Einzelpreis von 298 €</t>
  </si>
  <si>
    <t>12 CD-Laufwerke zum Einzelpreis von 75 €</t>
  </si>
  <si>
    <t>20 Laserdrucker zum Einzelpreis von 345 €</t>
  </si>
  <si>
    <t>18 optische Mäuse zum Einzelpreis von 25 €</t>
  </si>
  <si>
    <t>9 TV-Karten zum Einzelpreis von 89 €</t>
  </si>
  <si>
    <t>12 externe Festplatten zum Einzelpreis von 130 €</t>
  </si>
  <si>
    <t>25 USB-Sticks zum Einzelpreis von 25 €</t>
  </si>
  <si>
    <t>15 MP3-Player zum Einzelpreis von 79 €</t>
  </si>
  <si>
    <t>Skonto ist ein Preisnachlass, der häufig bei Barzahlung gewährt wird.</t>
  </si>
  <si>
    <t>Platz für LOGO</t>
  </si>
  <si>
    <t>Prozentrechnung mit Excel</t>
  </si>
  <si>
    <t>Löse die unter der Tabelle gestellten Aufgaben mit Hilfe deiner Tabelle:</t>
  </si>
  <si>
    <t>Möglichkeit 1</t>
  </si>
  <si>
    <t>Prozentwert gesucht:</t>
  </si>
  <si>
    <t>Grundwert:</t>
  </si>
  <si>
    <t>Prozentsatz:</t>
  </si>
  <si>
    <t>Prozentwert:</t>
  </si>
  <si>
    <t>Möglichkeit 2</t>
  </si>
  <si>
    <t>Grundwert gesucht:</t>
  </si>
  <si>
    <t>Möglichkeit 3</t>
  </si>
  <si>
    <t>Prozentsatz gesucht:</t>
  </si>
  <si>
    <t xml:space="preserve">Eingabe </t>
  </si>
  <si>
    <t>a.) Ein Haus kostet 280.000 €. Der Käufer muss 1,5% Vermttlungsgebühr an den Makler entrichten.</t>
  </si>
  <si>
    <t>Wie viel Euro sind das?</t>
  </si>
  <si>
    <t>b.) Herr Müller hat für 8500 € Aktien gekauft. Das sind 40% seiner Ersparnisse.</t>
  </si>
  <si>
    <t>Wie viel Euro hat Herr Müller gespart?</t>
  </si>
  <si>
    <t>Wie viel Prozent ihres Monatslohns kostet der MP3-Player?</t>
  </si>
  <si>
    <t>Wie viel Prozent sind das?</t>
  </si>
  <si>
    <t>e.) Ein Kapital in Höhe von 126.000 € wird mit 3,5% verzinst.</t>
  </si>
  <si>
    <t>Wie viel Zinsen bringt dieses Kapital nach einer Laufzeit von 1 Jahr?</t>
  </si>
  <si>
    <t>I.) 37,5% der Besucher interessierten sich für die Veranstaltungsseiten.</t>
  </si>
  <si>
    <t>Wie viele Personen waren das?</t>
  </si>
  <si>
    <t>II.) Im Oktober wurden insgesamt 414 Personen auf der Homepage gezählt.</t>
  </si>
  <si>
    <t>Um wie viel Prozent ist die Besucherzahl gegenüber September gestiegen?</t>
  </si>
  <si>
    <t>c.) Berechne in Zelle B141 wie viele Fotos insgesamt bestellt werden.</t>
  </si>
  <si>
    <t>insgesamt:</t>
  </si>
  <si>
    <t>III.) Im November wählten 81 Personen die Sportseiten an, das waren 18% aller Besucher.</t>
  </si>
  <si>
    <t>Wie viele Besucher verzeichnete die Homepage insgesamt in diesem Monat?</t>
  </si>
  <si>
    <t>Führe die fehlenden Berechnungen an einem Quader durch:</t>
  </si>
  <si>
    <t>Länge des Quaders a:</t>
  </si>
  <si>
    <t>Breite des Quaders b:</t>
  </si>
  <si>
    <t>Höhe des Quaders c:</t>
  </si>
  <si>
    <t>Flächendiagonale e:</t>
  </si>
  <si>
    <t>Flächendiagonale f:</t>
  </si>
  <si>
    <t>Volumen des Quaders (V):</t>
  </si>
  <si>
    <t>Oberfläche des Quaders (O):</t>
  </si>
  <si>
    <t>Rechnen mit der "=WENN"-Formel</t>
  </si>
  <si>
    <t>c.) Tanja kauft einen MP3-Player für 122,50 €. Als Auszubildende bekommt sie im Monat 350 €.</t>
  </si>
  <si>
    <t>d.) Eine Realschule hat 420 Schüler. Davon haben 126 das Sportabzeichen errungen.</t>
  </si>
  <si>
    <t>f.) Die Albert-Schweitzer-Schule zählte im September insgesamt 360 Besucher auf ihrer Homepage.</t>
  </si>
  <si>
    <t>Flächendiagonale d:</t>
  </si>
  <si>
    <t>Raumdiagonale g:</t>
  </si>
  <si>
    <t>cm³</t>
  </si>
  <si>
    <t>Betrachte noch einmal das Rechnungsformular der Übung Ü3.</t>
  </si>
  <si>
    <t>zugegriffen wird.</t>
  </si>
  <si>
    <t>Denke beim Kopieren der Formel an den absoluten Bezug!</t>
  </si>
  <si>
    <t xml:space="preserve">Im Feld B15 findest du die Angabe des Mehrwertsteuersatzes. Dieser Mehrwertsteuersatz soll jetzt durch Eingabe </t>
  </si>
  <si>
    <t xml:space="preserve">verändert werden können. Verbessere die Tabelle so, dass auf die Zelle B15 bei der Berechnung der Spalte E  </t>
  </si>
  <si>
    <t>Ändere nun den Mehrwertsteuersatz auf 19% (gilt ab 01.01.2007).</t>
  </si>
  <si>
    <t>Die gesamte Tabelle müsste jetzt automatisch neu berechnet werden!</t>
  </si>
  <si>
    <t>Und noch einmal das Rechnungsformular:</t>
  </si>
  <si>
    <t>bezahlt wird. Bei nachträglichen Überweisungen entfällt das Skonto.</t>
  </si>
  <si>
    <t>Barzahlung "ja" oder "nein".</t>
  </si>
  <si>
    <t>Barzahlung:</t>
  </si>
  <si>
    <t>In der Zelle F55 wid das Skonto berechnet. Dieses Skonto wird aber meistens nur dann gewährt, wenn die Rechnung bar</t>
  </si>
  <si>
    <t>Auch das soll jetzt im Rechnungsformular berücksichtigt werden. Dazu wird in Zelle E42 die Entscheidung getroffen:</t>
  </si>
  <si>
    <t>Ändere nun die Formel in Zelle F55 so ab, dass abhängig von der Eingabe in Zelle E42 (ja oder nein)</t>
  </si>
  <si>
    <t>ein Skonto berechnet wird oder nicht.</t>
  </si>
  <si>
    <t>Übungen zu Lehrgang EXCEL, Teil 3+4</t>
  </si>
  <si>
    <t>Wenn du etwas vergessen haben solltest, schau unter "Teil 3 oder Teil 4" nach!</t>
  </si>
  <si>
    <t>Jan hat 2500 € gespart. Da er das Geld nicht sofort benötigt, überlegt er sich eine sinnvolle Anlage für sein Geld.</t>
  </si>
  <si>
    <t>Die Bank bietet Ihm folgenden Sparplan an:</t>
  </si>
  <si>
    <t>Das Geld bleibt 7 Jahre auf der Bank, er erhält dafür im Gegenzug jährlich 3,5% Zinsen.</t>
  </si>
  <si>
    <t>Um das Angebot abzuschätzen, hat er sich eine Tabelle mit Excel angelegt:</t>
  </si>
  <si>
    <t>Jahr</t>
  </si>
  <si>
    <t>Kapital</t>
  </si>
  <si>
    <t>Zinssatz</t>
  </si>
  <si>
    <t>Zinsen</t>
  </si>
  <si>
    <t>Endguthaben</t>
  </si>
  <si>
    <t>Berechne mit Hilfe der Tabelle:</t>
  </si>
  <si>
    <t>a.) Wie hoch ist sein Guthaben am Ende der Laufzeit?</t>
  </si>
  <si>
    <t>b.) Wie viel Euro Zinsen hat er bekommen?</t>
  </si>
  <si>
    <t>c.) Welches Endguthaben hätte er gehabt, wenn 1% Zinsen jährlich mehr bekommen hätte?</t>
  </si>
  <si>
    <t>Wir wollen jetzt diese Tabelle noch etwas pefektionieren. Sinnvoll wäre es doch, wenn er das Kapital und den</t>
  </si>
  <si>
    <t>Zinssatz in einer eigenen Zelle eingeben könnte:</t>
  </si>
  <si>
    <t>Kapital:</t>
  </si>
  <si>
    <t>Zinssatz:</t>
  </si>
  <si>
    <t>Denke beim Kopieren der Formeln an den absoluten Bezug!</t>
  </si>
  <si>
    <t>d.) Gib der Tabelle ein ansprechendes Erscheinungsbild.</t>
  </si>
  <si>
    <t>Beantworte die folgenden Fragen:</t>
  </si>
  <si>
    <t>a.) Wie hoch ist sein Endguthaben nach 7 Jahren bei einem Anfangskapital von 5000 € und einem Zinssatz von 4%?</t>
  </si>
  <si>
    <t>Gesamtzinsen:</t>
  </si>
  <si>
    <t>b.) Wie viel Euro Zinsen hat er insgesamt bekommen?</t>
  </si>
  <si>
    <t>c.) Wie hoch ist sein Endguthaben nach 7 Jahren bei einem Anfangskapital von 3500 € und einem Zinssatz von 2,5%?</t>
  </si>
  <si>
    <t>r</t>
  </si>
  <si>
    <t>h</t>
  </si>
  <si>
    <t>d.) Wie viel Euro Zinsen hat er insgesamt bekommen?</t>
  </si>
  <si>
    <t>e.) Wie hoch ist sein Endguthaben nach 7 Jahren bei einem Anfangskapital von 7500 € und einem Zinssatz von 4,5%?</t>
  </si>
  <si>
    <t>f.) Wie viel Euro Zinsen hat er insgesamt bekommen?</t>
  </si>
  <si>
    <t>Und jetzt noch einmal die "WENN-Formel":</t>
  </si>
  <si>
    <t>Wenn das eingesetzte Kapital unter 8000 € liegt, soll mit einem Zinssatz von 3,5%, ansonsten mit einem Zinssatz</t>
  </si>
  <si>
    <t>von 4,5% gerechnet werden:</t>
  </si>
  <si>
    <t>g.) Gib der Tabelle ein ansprechendes Erscheinungsbild.</t>
  </si>
  <si>
    <t>a.) Wie hoch ist sein Endguthaben nach 7 Jahren bei einem Anfangskapital von 6500 € ?</t>
  </si>
  <si>
    <t>c.) Wie hoch ist sein Endguthaben nach 7 Jahren bei einem Anfangskapital von 9500 € ?</t>
  </si>
  <si>
    <t>e.) Gib der Tabelle ein ansprechendes Erscheinungsbild.</t>
  </si>
  <si>
    <t>Fussball  - Turnier  (K.O.-System)</t>
  </si>
  <si>
    <t>Achtelfinale</t>
  </si>
  <si>
    <t>Viertelfinale</t>
  </si>
  <si>
    <t>:</t>
  </si>
  <si>
    <t>Halbfinale</t>
  </si>
  <si>
    <t>Endspiel</t>
  </si>
  <si>
    <t>Sieger</t>
  </si>
  <si>
    <t xml:space="preserve">Jatzt kannst du dich noch einmal mit der "WENN-Formel" austoben. Es geht um ein Fußballturnier mit 16 Mannschaften, bei dem es </t>
  </si>
  <si>
    <t>kein Unentschieden geben darf.</t>
  </si>
  <si>
    <t>Gehe wie folgt vor:</t>
  </si>
  <si>
    <t>Gib in die Spalten A und B deine Mannschaften ein.</t>
  </si>
  <si>
    <t>Gib in die Spalten C und E die Ergebniszahlen ein.</t>
  </si>
  <si>
    <t>Bestimme in den Spalten H und I auf Grund der Ergebniszahlen die Mannschaften, die sich qualifiziert haben.</t>
  </si>
  <si>
    <t xml:space="preserve">Setze so die Tabelle bis zum Finale fort. </t>
  </si>
  <si>
    <t>Übungen zu Lehrgang EXCEL, Teil 5</t>
  </si>
  <si>
    <t>Wenn du etwas vergessen haben solltest, schau unter "Teil 5" nach!</t>
  </si>
  <si>
    <t>Ende des 3.und 4. Teils deiner Excel-Übungen</t>
  </si>
  <si>
    <t>Ende des 5. Teils deiner Excel-Übungen</t>
  </si>
  <si>
    <r>
      <t>Gib "nein" ein. Das Skontofeld müsste jetzt</t>
    </r>
    <r>
      <rPr>
        <b/>
        <sz val="10"/>
        <color indexed="10"/>
        <rFont val="Arial"/>
        <family val="2"/>
      </rPr>
      <t xml:space="preserve"> 0,00 €</t>
    </r>
    <r>
      <rPr>
        <sz val="10"/>
        <rFont val="Arial"/>
        <family val="2"/>
      </rPr>
      <t xml:space="preserve"> anzeigen und der Rechnungsbetrag muss sich geändert haben!</t>
    </r>
  </si>
  <si>
    <r>
      <t xml:space="preserve">Gib "ja" ein. Das Skontofeld müsste jetzt </t>
    </r>
    <r>
      <rPr>
        <b/>
        <sz val="10"/>
        <color indexed="10"/>
        <rFont val="Arial"/>
        <family val="2"/>
      </rPr>
      <t>504,84 €</t>
    </r>
    <r>
      <rPr>
        <sz val="10"/>
        <rFont val="Arial"/>
        <family val="2"/>
      </rPr>
      <t xml:space="preserve"> anzeigen und der Rechnungsbetrag muss sich geändert haben!</t>
    </r>
  </si>
  <si>
    <t>Übungen zu Lehrgang EXCEL, Teil 6</t>
  </si>
  <si>
    <t>Wenn du etwas vergessen haben solltest, schau unter "Teil 6" nach!</t>
  </si>
  <si>
    <t>Diagramme und Sonstiges…</t>
  </si>
  <si>
    <t>Auswertung einer Klassenarbeit</t>
  </si>
  <si>
    <t>Benötigte Punktzahl:</t>
  </si>
  <si>
    <t>Aufgabe 1</t>
  </si>
  <si>
    <t xml:space="preserve">Bestanden </t>
  </si>
  <si>
    <t>(5 Punkte)</t>
  </si>
  <si>
    <t>gesamt:</t>
  </si>
  <si>
    <t>(ja/nein)</t>
  </si>
  <si>
    <t>Michael</t>
  </si>
  <si>
    <t>Formel</t>
  </si>
  <si>
    <t>Laura</t>
  </si>
  <si>
    <t>Corinna</t>
  </si>
  <si>
    <t>David</t>
  </si>
  <si>
    <t>Susanne</t>
  </si>
  <si>
    <t>Dominik</t>
  </si>
  <si>
    <t>Anke</t>
  </si>
  <si>
    <t>Jens</t>
  </si>
  <si>
    <t>Markus</t>
  </si>
  <si>
    <t>Sebastian</t>
  </si>
  <si>
    <t>Anja</t>
  </si>
  <si>
    <t>Petra</t>
  </si>
  <si>
    <t>Durchschnitt:</t>
  </si>
  <si>
    <t>Höchste Punktzahl:</t>
  </si>
  <si>
    <t>Niedrigste Punktzahl:</t>
  </si>
  <si>
    <t>Höchste Gesamtpunktzahl:</t>
  </si>
  <si>
    <t>Niedrigste Gesamtpunktzahl:</t>
  </si>
  <si>
    <t>Durchschnittsgesamtpunktzahl:</t>
  </si>
  <si>
    <t>a.) Vervollständige die unten angegebene Tabelle.</t>
  </si>
  <si>
    <t>b.) Entwickle ein Säulendiagramm, dass die Namen und die Punktzahlen für Aufgabe 1 wiedergibt.</t>
  </si>
  <si>
    <t>c.) Entwickle ein Säulendiagramm, dass die Namen und die Punktzahlen für Aufgabe 2 wiedergibt.</t>
  </si>
  <si>
    <t>mit gedrückter &lt;Strg&gt;-Taste markieren!</t>
  </si>
  <si>
    <t xml:space="preserve">Um nicht zusammenhängende Spalten zu markieren musst du nach Markierung der 1. Spalte (A) die Werte der nächsten Spalte (C)  </t>
  </si>
  <si>
    <t>d.) Entwickle ein Säulendiagramm, dass die Namen und die Gesamtpunktzahlen wiedergibt.</t>
  </si>
  <si>
    <t>Platz für die Diagramme!</t>
  </si>
  <si>
    <t>Gegeben ist die Funktion y = -0,5x + 2</t>
  </si>
  <si>
    <t>Vervollständige die folgende Wertetabelle und erstelle ein Funktionsdiagramm, das den Verlauf der Funktion deutlich macht.</t>
  </si>
  <si>
    <t>Diagramm</t>
  </si>
  <si>
    <t>Aufgabe 7:</t>
  </si>
  <si>
    <t>Kraftstoffverbrauch proJahr</t>
  </si>
  <si>
    <r>
      <t xml:space="preserve">So eine lineare Funktion y = </t>
    </r>
    <r>
      <rPr>
        <b/>
        <sz val="10"/>
        <color indexed="10"/>
        <rFont val="Arial"/>
        <family val="2"/>
      </rPr>
      <t>m</t>
    </r>
    <r>
      <rPr>
        <sz val="10"/>
        <rFont val="Arial"/>
        <family val="2"/>
      </rPr>
      <t xml:space="preserve">x + </t>
    </r>
    <r>
      <rPr>
        <b/>
        <sz val="10"/>
        <color indexed="10"/>
        <rFont val="Arial"/>
        <family val="2"/>
      </rPr>
      <t>n</t>
    </r>
    <r>
      <rPr>
        <sz val="10"/>
        <rFont val="Arial"/>
        <family val="2"/>
      </rPr>
      <t xml:space="preserve"> wie du sie in Aufgabe 3 berechnet und gezeichnet hast, wird von den Variablen </t>
    </r>
    <r>
      <rPr>
        <b/>
        <sz val="10"/>
        <color indexed="10"/>
        <rFont val="Arial"/>
        <family val="2"/>
      </rPr>
      <t>m</t>
    </r>
    <r>
      <rPr>
        <sz val="10"/>
        <rFont val="Arial"/>
        <family val="2"/>
      </rPr>
      <t xml:space="preserve"> (Steigung) </t>
    </r>
  </si>
  <si>
    <r>
      <t xml:space="preserve">und </t>
    </r>
    <r>
      <rPr>
        <b/>
        <sz val="10"/>
        <color indexed="10"/>
        <rFont val="Arial"/>
        <family val="2"/>
      </rPr>
      <t>n</t>
    </r>
    <r>
      <rPr>
        <sz val="10"/>
        <rFont val="Arial"/>
        <family val="2"/>
      </rPr>
      <t xml:space="preserve"> (y-Achsenabschnitt) bestimmt.</t>
    </r>
  </si>
  <si>
    <t>Deshalb sollst du jetzt diese Variablen zuerst eingeben und dann die Berechnung der Wertetabelle durchführen.</t>
  </si>
  <si>
    <t>Damit bist du in der Lage, verschiedene lineare Funktionen zu berechnen (Wertetabelle) und deren Verlauf zu verfolgen (Diagramm).</t>
  </si>
  <si>
    <t>Steigung m:</t>
  </si>
  <si>
    <t>y-Achsenabschnitt n:</t>
  </si>
  <si>
    <t>Experimentiere mit der Steigung m und dem y-Achsenabschnitt n!</t>
  </si>
  <si>
    <t>so soll es aussehen!</t>
  </si>
  <si>
    <t>Erweitere das ganze auf 2 lineare Funktionen:</t>
  </si>
  <si>
    <t>y1</t>
  </si>
  <si>
    <t>y2</t>
  </si>
  <si>
    <t>Wenn du für y1 = -0,5x +2 und für y2 = 2x-3 auswählst, müsstest du</t>
  </si>
  <si>
    <t>das vorgegebene Diagramm rechts erhalten.</t>
  </si>
  <si>
    <t>Experimentiere mit den Eingabewerten der beiden Funktionen:</t>
  </si>
  <si>
    <r>
      <t xml:space="preserve">b.) Wann verlaufen die beiden Geraden </t>
    </r>
    <r>
      <rPr>
        <b/>
        <sz val="10"/>
        <color indexed="10"/>
        <rFont val="Arial"/>
        <family val="2"/>
      </rPr>
      <t>senkrech</t>
    </r>
    <r>
      <rPr>
        <sz val="10"/>
        <rFont val="Arial"/>
        <family val="2"/>
      </rPr>
      <t>t zueinander?</t>
    </r>
  </si>
  <si>
    <r>
      <t xml:space="preserve">a.) Wann verlaufen die beiden Geraden </t>
    </r>
    <r>
      <rPr>
        <b/>
        <sz val="10"/>
        <color indexed="10"/>
        <rFont val="Arial"/>
        <family val="2"/>
      </rPr>
      <t>parallel</t>
    </r>
    <r>
      <rPr>
        <sz val="10"/>
        <rFont val="Arial"/>
        <family val="2"/>
      </rPr>
      <t xml:space="preserve"> zueinander?</t>
    </r>
  </si>
  <si>
    <t>Klicke nun den Reiter "T2" an:</t>
  </si>
  <si>
    <t>Klicke nun den Reiter "T3" an:</t>
  </si>
  <si>
    <t>Weitere Übungen zu diesem Kapitel findest du unter dem Reiter "Ü2".</t>
  </si>
  <si>
    <t>Weitere Übungen zu diesem Kapitel findest du unter dem Reiter "Ü1".</t>
  </si>
  <si>
    <t>Weitere Übungen zu diesem Kapitel findest du unter dem Reiter "Ü3".</t>
  </si>
  <si>
    <t>Klicke nun den Reiter "T4" an:</t>
  </si>
  <si>
    <t>Weitere Übungen zu diesem Kapitel findest du unter dem Reiter "Ü4".</t>
  </si>
  <si>
    <t>Klicke nun den Reiter "T5" an:</t>
  </si>
  <si>
    <t>Weitere Übungen zu diesem Kapitel findest du unter dem Reiter "Ü5".</t>
  </si>
  <si>
    <t>Klicke nun den Reiter "T6" an:</t>
  </si>
  <si>
    <t>Weitere Übungen zu diesem Kapitel findest du unter dem Reiter "Ü6".</t>
  </si>
  <si>
    <t>Ende des 6. Teils deiner Excel-Übungen</t>
  </si>
  <si>
    <t>?</t>
  </si>
  <si>
    <t>In der unten aufgeführten Tabelle findest du die Geschwindigkeiten einiger Lebewesen in 3 Bereichen in km je Stunde.</t>
  </si>
  <si>
    <t>SCHWIMMEN</t>
  </si>
  <si>
    <t>Ringelnatter</t>
  </si>
  <si>
    <t>Mensch (100-m-Freistil)</t>
  </si>
  <si>
    <t>Eisbär</t>
  </si>
  <si>
    <t>Aal</t>
  </si>
  <si>
    <t>Robbe</t>
  </si>
  <si>
    <t>Forelle</t>
  </si>
  <si>
    <t>Hai</t>
  </si>
  <si>
    <t>Lachs</t>
  </si>
  <si>
    <t>Delfin</t>
  </si>
  <si>
    <t>Finnwal</t>
  </si>
  <si>
    <t>Thunfisch</t>
  </si>
  <si>
    <t>Schwertfisch</t>
  </si>
  <si>
    <t>Lebewesen</t>
  </si>
  <si>
    <t>km/h</t>
  </si>
  <si>
    <t>LAUFEN</t>
  </si>
  <si>
    <t>Riesenschildkröte</t>
  </si>
  <si>
    <t>Maulwurf</t>
  </si>
  <si>
    <t>Kamel</t>
  </si>
  <si>
    <t>Mensch (100-m-Lauf)</t>
  </si>
  <si>
    <t>Hase</t>
  </si>
  <si>
    <t>Antilope</t>
  </si>
  <si>
    <t>Gazelle</t>
  </si>
  <si>
    <t>Windhund</t>
  </si>
  <si>
    <t>Gepard</t>
  </si>
  <si>
    <t>FLIEGEN</t>
  </si>
  <si>
    <t>Stechmücke</t>
  </si>
  <si>
    <t>Stubenfliege</t>
  </si>
  <si>
    <t>Maikäfer</t>
  </si>
  <si>
    <t>Hummel</t>
  </si>
  <si>
    <t>Biene</t>
  </si>
  <si>
    <t>Habicht</t>
  </si>
  <si>
    <t>Sperling</t>
  </si>
  <si>
    <t>Storch</t>
  </si>
  <si>
    <t>Fledermaus</t>
  </si>
  <si>
    <t>Brieftaube</t>
  </si>
  <si>
    <t>Stockente</t>
  </si>
  <si>
    <t>Berechne das Ergebnis in Zelle F81.</t>
  </si>
  <si>
    <t>Führe die fehlenden Berechnungen an einem Zylinder durch:</t>
  </si>
  <si>
    <t>Höhe des Zylinders (h):</t>
  </si>
  <si>
    <t>Radius des Zylinders (r):</t>
  </si>
  <si>
    <t>Volumen des Zylinders (V):</t>
  </si>
  <si>
    <t>Oberfläche des Zylinders (O):</t>
  </si>
  <si>
    <t>Wenn du die Formeln nicht mehr kennst, versuche sie im Internet zu finden.</t>
  </si>
  <si>
    <t xml:space="preserve">Golf </t>
  </si>
  <si>
    <t>Passat</t>
  </si>
  <si>
    <t xml:space="preserve">Lupo </t>
  </si>
  <si>
    <t>Porsche</t>
  </si>
  <si>
    <t>neu</t>
  </si>
  <si>
    <t>Kaufpreis / Wert</t>
  </si>
  <si>
    <t>Nutzungsdauer in Jahren</t>
  </si>
  <si>
    <t>Restwert beim Verkauf</t>
  </si>
  <si>
    <t>Wertverlust pro Jahr</t>
  </si>
  <si>
    <t>KfZ-Steuer/Jahr</t>
  </si>
  <si>
    <t>Versicherungen/Jahr</t>
  </si>
  <si>
    <t>Reparatur + Wartung/Jahr</t>
  </si>
  <si>
    <t>Fahrleistung: km/Jahr</t>
  </si>
  <si>
    <t>Kraftstoffverbrauch/100 km</t>
  </si>
  <si>
    <t>Kraftstoffkosten in  €/l</t>
  </si>
  <si>
    <t>Kraftstoffkosten/Jahr</t>
  </si>
  <si>
    <t>Gesamtkosten im Jahr</t>
  </si>
  <si>
    <t>Gesamtkosten im Monat</t>
  </si>
  <si>
    <t>Kosten pro gefahrenem km</t>
  </si>
  <si>
    <t>Alter</t>
  </si>
  <si>
    <t>4J</t>
  </si>
  <si>
    <t>16 J</t>
  </si>
  <si>
    <t>Mit dieser Tabelle sollst du die Kosten pro gefahrenem km von 4 Autotypen vergleichen:</t>
  </si>
  <si>
    <t>Mauersegler</t>
  </si>
  <si>
    <t>Setze die drei Tabellenteile (Schwimmen, Laufen, Fliegen) jeweils in ein Diagramm um.</t>
  </si>
  <si>
    <t>Übungen für Excel-Experten</t>
  </si>
  <si>
    <t>Zuerst einmal eine kleine Information für Dich:</t>
  </si>
  <si>
    <t>Gib in diese Zelle dein Geburtsdatum (TT.MM.JJJJ) ein:</t>
  </si>
  <si>
    <t>Dann bist du heute genau so viele Tage alt:</t>
  </si>
  <si>
    <t>Tage</t>
  </si>
  <si>
    <t>Vergleich der Handytarife von XtraClassic und TellyActive</t>
  </si>
  <si>
    <t>Ergänze die Formeln in der folgenden Tabelle. Achte dabei auf die Tariftabelle.</t>
  </si>
  <si>
    <t>Minuten pro Monat:</t>
  </si>
  <si>
    <t>Telefonierverhalten:</t>
  </si>
  <si>
    <t>Werktags:</t>
  </si>
  <si>
    <t>Wochenende:</t>
  </si>
  <si>
    <t>Tariftabelle:</t>
  </si>
  <si>
    <t>XtraClassic</t>
  </si>
  <si>
    <t>TellyActive</t>
  </si>
  <si>
    <t>Grundgebühr</t>
  </si>
  <si>
    <t>Sunshine</t>
  </si>
  <si>
    <t>Moonshine</t>
  </si>
  <si>
    <t>Weekend</t>
  </si>
  <si>
    <t>abends (Moonshine)</t>
  </si>
  <si>
    <t>tagsüber (Sunshine)</t>
  </si>
  <si>
    <t>Summe der Kosten:</t>
  </si>
  <si>
    <t>Kosten:</t>
  </si>
  <si>
    <t>Versenden einer SMS:</t>
  </si>
  <si>
    <t>SMS</t>
  </si>
  <si>
    <t>Wie viel SMS pro Monat:</t>
  </si>
  <si>
    <t>Sunshine (pro Minute)</t>
  </si>
  <si>
    <t>Moonshine (pro Minute)</t>
  </si>
  <si>
    <t>Weekend (pro Minute)</t>
  </si>
  <si>
    <t>davon:</t>
  </si>
  <si>
    <t>Wenn du die Eingaben entsprechend der Tabelle rechts vornimmst, müsstest du auch die angegebenen Werte erreichen!</t>
  </si>
  <si>
    <t>a.) Gib für die Anzahl der Minuten, die du monatlich vertelefonierst, verschiedene Werte ein.</t>
  </si>
  <si>
    <t>b.) Versuche durch Probieren einen genauen Wert für die Gleichheit der Angebote zu ermitteln.</t>
  </si>
  <si>
    <t>c.) Bei wie vielen Minuten zahlst du bei XtraClassic doppelt so viel wie bei TellyActive?</t>
  </si>
  <si>
    <t>d.) Was passiert, wenn du zwar weiterhin nicht mehr Minuten im Monat telefonierst, jedoch dein Telefonierverhalten</t>
  </si>
  <si>
    <t>veränderst (z.B. du verschiebst die meisten deiner Gespräche auf das Wochenende…)?</t>
  </si>
  <si>
    <t>Aus dem Mathematikunterricht solltest du die pq-Formel kennen, die als Lösungsformel bei gemischtquadratischen</t>
  </si>
  <si>
    <t>Gleichungen eingesetzt wird.</t>
  </si>
  <si>
    <t>Voraussetzung dafür ist, dass die Gleichung in der sogenannten Normalform angegeben ist.</t>
  </si>
  <si>
    <r>
      <t xml:space="preserve">Diese Normalform lautet allgemein: </t>
    </r>
    <r>
      <rPr>
        <b/>
        <sz val="10"/>
        <color indexed="10"/>
        <rFont val="Arial"/>
        <family val="2"/>
      </rPr>
      <t>x² + px + q = 0</t>
    </r>
    <r>
      <rPr>
        <sz val="10"/>
        <rFont val="Arial"/>
        <family val="2"/>
      </rPr>
      <t>.</t>
    </r>
  </si>
  <si>
    <t>Man erhält dann die 2 Lösungen der Gleichung mit Hilfe der folgenden Berechnungen (pq-Formel):</t>
  </si>
  <si>
    <t>Diese 2 Lösungen x1 und x2 sollst du jetzt in Abhängigkeit der Variablen p und q mit Hilfe der folgenden Tabelle finden:</t>
  </si>
  <si>
    <t>Variable p:</t>
  </si>
  <si>
    <t>Variable q:</t>
  </si>
  <si>
    <t>x²</t>
  </si>
  <si>
    <t>Gleichung:</t>
  </si>
  <si>
    <t>Lösung x1:</t>
  </si>
  <si>
    <t>Lösung x2:</t>
  </si>
  <si>
    <t>p</t>
  </si>
  <si>
    <t>a.) Gib für p den Wert -7 und für q den Wert 6 ein. Wie lauten die Lösungen für x1 und x2?</t>
  </si>
  <si>
    <t>x1</t>
  </si>
  <si>
    <t>x2</t>
  </si>
  <si>
    <t>b.) Gib für p den Wert 2,5 und für q den Wert -6 ein. Wie lauten die Lösungen für x1 und x2?</t>
  </si>
  <si>
    <t>c.) Findest du 2 Werte p und q für die die Lösungen x1 und x2 gleich sind?</t>
  </si>
  <si>
    <t>q</t>
  </si>
  <si>
    <t xml:space="preserve">Die pq-Formel liefert nur dann 2 oder 1 Lösung, wenn der Wert unter der Wurzel nicht negativ ist (Wurzel größer oder gleich 0). </t>
  </si>
  <si>
    <t>Ist die Zahl größer oder gleich 10, so antwortet Excel im Feld B53 mit "größer oder gleich 10".</t>
  </si>
  <si>
    <t>Probiere noch andere Zahlen mit deiner Tabelle aus.</t>
  </si>
  <si>
    <t>Das wollen wir jetzt noch in unserer Tabelle berücksichtigen.</t>
  </si>
  <si>
    <t>Dazu untersuchen wir zuerst den Wert unter der Wurzel und treffen dann eine Entscheidung:</t>
  </si>
  <si>
    <t>Ist der Wert unter der Wurzel negativ (kleiner als 0) so soll bei x1 und x2 ausgegeben werden: "leer".</t>
  </si>
  <si>
    <t>Ansonsten soll x1 und x2 normal berechnet werden. Denke an die "WENN-Formel"!</t>
  </si>
  <si>
    <t>Berechnung der Wurzel:</t>
  </si>
  <si>
    <t>d.) Gib jetzt für p den Wert -8 und für q den Wert 20 ein. Was stellst du fest?</t>
  </si>
  <si>
    <t>Wenn du jetzt wie in der Aufgabe d.) für p den Wert -8 und für q den Wert 20 eingibst, müsste für x1 und x2 "leer"</t>
  </si>
  <si>
    <t>ausgegeben werden, die Gleichung besitzt dann also keine Lösung!</t>
  </si>
  <si>
    <t>lösen kannst!</t>
  </si>
  <si>
    <r>
      <t xml:space="preserve">Damit hast du eine Tabelle entwickelt, mit der du </t>
    </r>
    <r>
      <rPr>
        <b/>
        <sz val="10"/>
        <color indexed="10"/>
        <rFont val="Arial"/>
        <family val="2"/>
      </rPr>
      <t>alle</t>
    </r>
    <r>
      <rPr>
        <sz val="10"/>
        <rFont val="Arial"/>
        <family val="2"/>
      </rPr>
      <t xml:space="preserve"> gemischtquadratischen Gleichungen, die in der Normalform stehen</t>
    </r>
  </si>
  <si>
    <t>Jede gemischtquadratische Gleichung in der Normalform lässt sich auch graphisch im Koordinatensystem darstellen.</t>
  </si>
  <si>
    <r>
      <t xml:space="preserve">Man erhält als Abbildung dann eine sogenannte </t>
    </r>
    <r>
      <rPr>
        <b/>
        <sz val="10"/>
        <color indexed="10"/>
        <rFont val="Arial"/>
        <family val="2"/>
      </rPr>
      <t>Parabel</t>
    </r>
    <r>
      <rPr>
        <sz val="10"/>
        <rFont val="Arial"/>
        <family val="2"/>
      </rPr>
      <t>.</t>
    </r>
  </si>
  <si>
    <t>Dazu wird in der Normalform nur der Wert 0 urch die Variable y ersetzt.</t>
  </si>
  <si>
    <t>Erstelle nun eine Wertetabelle für x-Werte von -10 bis 10 und fertige das zugehörige Diagramm an.</t>
  </si>
  <si>
    <t>Parabel:</t>
  </si>
  <si>
    <t>x       +</t>
  </si>
  <si>
    <t>Bei der Darstellung musst du aber unbedingt folgendes beachten:</t>
  </si>
  <si>
    <r>
      <t xml:space="preserve">Die Parabel ist eine regelmäßige Kurvenlinie, bei der die einzelnen Punkte </t>
    </r>
    <r>
      <rPr>
        <b/>
        <sz val="10"/>
        <color indexed="10"/>
        <rFont val="Arial"/>
        <family val="2"/>
      </rPr>
      <t>nicht</t>
    </r>
    <r>
      <rPr>
        <sz val="10"/>
        <rFont val="Arial"/>
        <family val="2"/>
      </rPr>
      <t xml:space="preserve"> durch Strecken miteinander verbunden sind.</t>
    </r>
  </si>
  <si>
    <t>Abständen von 0,1-Schritten)</t>
  </si>
  <si>
    <t xml:space="preserve">Um die Darstellung realistischer anzufertigen, müssten die Abstände zwischen den x-Werten wesentlich kleiner sein (z. B. in </t>
  </si>
  <si>
    <t>Du kannst das ja auf einem neuen Tabellenblatt einmal ausprobieren.</t>
  </si>
  <si>
    <t xml:space="preserve">Dazu musst du nur den Button </t>
  </si>
  <si>
    <t>in der Symbolleiste anklicken.</t>
  </si>
  <si>
    <t>a.) Gib jetzt für p den Wert -7 und für q den Wert 6 ein. Danach müsstest du die Abbildung rechts erhalten.</t>
  </si>
  <si>
    <t>b.) In der Aufgabe 3.a.) hast du für p auch den Wert -7 und für q den Wert 6 eingegeben und die Lösungen x1 = 1 und x2 = 6</t>
  </si>
  <si>
    <t>erhalten. Kannst du die entsprechenden Ergebnisse an irgendeiner Stelle in deinem Diagramm mit der Parabel finden?</t>
  </si>
  <si>
    <t>c.) Gib jetzt für p den Wert 5 und für q den Wert 8 ein. Was musst du auf Grund der Abbildung der Parabel</t>
  </si>
  <si>
    <t>d.) Überprüfe deine Annahme mit Hilfe der Tabelle von Aufgabe 3.</t>
  </si>
  <si>
    <t>Schanze:</t>
  </si>
  <si>
    <t>Oberstdorf</t>
  </si>
  <si>
    <t>K-Punkt (m):</t>
  </si>
  <si>
    <t>Faktor:</t>
  </si>
  <si>
    <t>Deine Eingaben:</t>
  </si>
  <si>
    <t>Rekord (m):</t>
  </si>
  <si>
    <t>Springer</t>
  </si>
  <si>
    <t>Weite (m)</t>
  </si>
  <si>
    <t>Richter 1</t>
  </si>
  <si>
    <t>Richter 2</t>
  </si>
  <si>
    <t>Richter 3</t>
  </si>
  <si>
    <t>Richter 4</t>
  </si>
  <si>
    <t>Richter 5</t>
  </si>
  <si>
    <t>Wertung</t>
  </si>
  <si>
    <t>Gesamt</t>
  </si>
  <si>
    <t>Rekord</t>
  </si>
  <si>
    <t>Schmitt</t>
  </si>
  <si>
    <t>Herr</t>
  </si>
  <si>
    <t>Malysz</t>
  </si>
  <si>
    <t>Widhölzl</t>
  </si>
  <si>
    <t>Goldberger</t>
  </si>
  <si>
    <t>Kantee</t>
  </si>
  <si>
    <t>Späth</t>
  </si>
  <si>
    <t>Duffner</t>
  </si>
  <si>
    <t>Hoellwarth</t>
  </si>
  <si>
    <t>Nieminen</t>
  </si>
  <si>
    <t>Gib nun für den Springer Schmitt folgende Werte ein:</t>
  </si>
  <si>
    <t xml:space="preserve">Gib nun deine berechneten Werte für die Punkte (Spalte C), die Wertung (Spalte I) und Gesamt (Spalte J)  von Schmitt </t>
  </si>
  <si>
    <t>an die entsprechenden Stellen der unteren Tabelle ein.</t>
  </si>
  <si>
    <t>jetzt annehmen?</t>
  </si>
  <si>
    <t>Platz für das Diagramm</t>
  </si>
  <si>
    <t xml:space="preserve"> </t>
  </si>
  <si>
    <t>Menüleiste</t>
  </si>
  <si>
    <t>Symbolleiste</t>
  </si>
  <si>
    <t>Spalten</t>
  </si>
  <si>
    <t>Befehlszeile</t>
  </si>
  <si>
    <t>Zeilen</t>
  </si>
  <si>
    <t>Zellenangabe</t>
  </si>
  <si>
    <t>Aufgabe 1:</t>
  </si>
  <si>
    <t>Klicke diese Zelle an:</t>
  </si>
  <si>
    <t>Notiere die Adresse der Zelle in diese Zelle:</t>
  </si>
  <si>
    <t>Über der Befehlszeile findest du viele Symbole. Das sind kleine Bilder, die dir nach</t>
  </si>
  <si>
    <t>Anklicken mit der linken Maustaste verschiedene Dinge anbieten:</t>
  </si>
  <si>
    <t>Über diese Felder kannst du die Schriftart, die Schriftgröße und den Schriftstil</t>
  </si>
  <si>
    <t>verändern.</t>
  </si>
  <si>
    <t>Hier kannst du den Hintergrund oder die Schrift farbig gestalten.</t>
  </si>
  <si>
    <t>Mit diesen Symbolen kannst du einen Eintrag linksbündig, zentriert oder</t>
  </si>
  <si>
    <t>rechtsbündig ausrichten.</t>
  </si>
  <si>
    <t>Aufgabe 2:</t>
  </si>
  <si>
    <t xml:space="preserve">a.) Bringe die Spalte H auf die Breite auf die Breite 300 Pixel. </t>
  </si>
  <si>
    <t>d.) Formatiere diesen Namen jetzt wie folgt:</t>
  </si>
  <si>
    <t xml:space="preserve">In welcher Zelle steht jetzt dein Name? </t>
  </si>
  <si>
    <t xml:space="preserve">b.) Bringe die Zeile 84 auf die Höhe 50 Pixel. </t>
  </si>
  <si>
    <t>Zellenhintergrund: gelb / Ausrichtung: Zentriert</t>
  </si>
  <si>
    <t xml:space="preserve">Schriftart: "Times New Roman" / Schriftgröße: 28 / Schriftstil: Fett und Kursiv / Schriftfarbe: rot </t>
  </si>
  <si>
    <t>Aufgabe 3:</t>
  </si>
  <si>
    <t>Rahmenfarbe: dunkelblau / Linienart: Doppelstrich / Rahmen: Außen</t>
  </si>
  <si>
    <t>Aufgabe 4:</t>
  </si>
  <si>
    <t>a.) Erstelle mit Hilfe des Tabellenkalkulationsprogramms deinen Stundenplan.</t>
  </si>
  <si>
    <t>b.) Formatiere ihn so, dass er das Aussehen des Planes rechts hat!</t>
  </si>
  <si>
    <t>Fach</t>
  </si>
  <si>
    <t>Ende des 1. Teils deiner Excelübungen</t>
  </si>
  <si>
    <t>Lehrgang EXCEL, Teil 1</t>
  </si>
  <si>
    <t>Schreibe deinen Vornamen in diese Zelle.</t>
  </si>
  <si>
    <t>Lehrgang EXCEL, Teil 2</t>
  </si>
  <si>
    <t>Formatiere die Zahl jetzt jeweils so, wie unter der Zahl angegeben!</t>
  </si>
  <si>
    <t>Achte darauf, dass immer 2 Dezimalstellen eingestellt sind!</t>
  </si>
  <si>
    <t>Wastl ist Skilehrer und veranstaltet am Ende des Skikurses einen Abfahrtslauf. Jeder Teilnehmer</t>
  </si>
  <si>
    <t>muss zwei Mal fahren. Die Ergebnisse sind in der Tabelle dargestellt.</t>
  </si>
  <si>
    <t>Erstelle eine Ergebnisliste für den 1. Lauf, für den 2. Lauf und für die Gesamtzeit.</t>
  </si>
  <si>
    <t>Name</t>
  </si>
  <si>
    <t>1.Lauf</t>
  </si>
  <si>
    <t>2.Lauf</t>
  </si>
  <si>
    <t>Gesamtzeit</t>
  </si>
  <si>
    <t>Paul</t>
  </si>
  <si>
    <t>Heidi</t>
  </si>
  <si>
    <t>Julian</t>
  </si>
  <si>
    <t>Hans</t>
  </si>
  <si>
    <t>Theresa</t>
  </si>
  <si>
    <t>Tobias</t>
  </si>
  <si>
    <t>Schnellster im 1. Lauf:</t>
  </si>
  <si>
    <t>Schnellste Gesamtzeit:</t>
  </si>
  <si>
    <t>Schnellster im 2. Lauf:</t>
  </si>
  <si>
    <t>Ende des 2. Teils deiner Excelübungen</t>
  </si>
  <si>
    <t>Lehrgang EXCEL, Teil 3</t>
  </si>
  <si>
    <t>Berechne den Temperaturunterschied zwischen den 2 angegebenen Gradzahlen.</t>
  </si>
  <si>
    <t>Morgens (°C):</t>
  </si>
  <si>
    <t>Abends (°C):</t>
  </si>
  <si>
    <t>Unterschied:</t>
  </si>
  <si>
    <t>FORMEL</t>
  </si>
  <si>
    <t>Für die Aufführungder Schultheatergruppe werden Karten verkauft. Es sind 68 Karten der ersten</t>
  </si>
  <si>
    <t>Kategorie bestellt, 75 Karten der zweitenund 40 Karten der dritten.</t>
  </si>
  <si>
    <t>Erstelle die rechts abgebildete Tabelle und trage die entsprechenden Formeln ein.</t>
  </si>
  <si>
    <t>Gesamtpreis</t>
  </si>
  <si>
    <t xml:space="preserve">b.) Es werden zusätzlich 25 Karten der ersten Kategorie und 14 </t>
  </si>
  <si>
    <t>der zweiten Kategorie bestellt. Wie hoch sind die Einnahmen jetzt?</t>
  </si>
  <si>
    <t>a.) Wie hoch sind die Einnahmen?</t>
  </si>
  <si>
    <t>Jetzt kannst du selbst ein wenig experimentieren und deine Excel-Kenntnisse anwenden.</t>
  </si>
  <si>
    <t>Finde mit Hilfe der folgenden Tabelle die Lösung für folgendes Problem:</t>
  </si>
  <si>
    <t>a.) Ändere die Temperatureingaben. Was beobachtest du?</t>
  </si>
  <si>
    <t>b.) Was passiert, wenn es abends kälter als morgens ist? Was bedeutet das Ergebnis?</t>
  </si>
  <si>
    <t>Auf einem Markt in einer Stadt werden Tiere zu folgenden Preisen verkauft:</t>
  </si>
  <si>
    <t>Mäuse für 0,50 € das Stück.</t>
  </si>
  <si>
    <t>Hühner für 3,00 € das Stück.</t>
  </si>
  <si>
    <t>Hasen für 10,00 € das Stück.</t>
  </si>
  <si>
    <t>Am Abend merkt der Händler, dass er insgesamt 100 Tiere verkauft hat und dabei</t>
  </si>
  <si>
    <t>Wie viele Tiere von jeder Sorte hat er verkauft?</t>
  </si>
  <si>
    <t>Tiere</t>
  </si>
  <si>
    <t>Anzahl</t>
  </si>
  <si>
    <t>Preis</t>
  </si>
  <si>
    <t>Mäuse</t>
  </si>
  <si>
    <t>Hühner</t>
  </si>
  <si>
    <t>Hasen</t>
  </si>
  <si>
    <t>Einnahmen</t>
  </si>
  <si>
    <t>Gesamt:</t>
  </si>
  <si>
    <t>insgesamt genau 100 € eingenommen hat.</t>
  </si>
  <si>
    <t>Eingabe</t>
  </si>
  <si>
    <t>Fülle die folgende Tabelle mit den richtigen Formeln aus:</t>
  </si>
  <si>
    <t>Summe:</t>
  </si>
  <si>
    <t>Differenz:</t>
  </si>
  <si>
    <t>Produkt:</t>
  </si>
  <si>
    <t>Quotient:</t>
  </si>
  <si>
    <t>Zahl 1:</t>
  </si>
  <si>
    <t>Zahl 2:</t>
  </si>
  <si>
    <t>Zahl1^2:</t>
  </si>
  <si>
    <t>Zahl2^3:</t>
  </si>
  <si>
    <t>Ändere die Werte für Zahl 1 und/oder Zahl 2 ab. Was beobachtest du?</t>
  </si>
  <si>
    <t>Achte auf die Formatierungen!!!</t>
  </si>
  <si>
    <t>Aufgabe 5:</t>
  </si>
  <si>
    <t>Vielleicht schreibst du dir auch die Noten deiner Arbeiten auf, um zu wissen, "wie du stehst"</t>
  </si>
  <si>
    <t>und welche Zensur dich im Zeugnis erwartet.</t>
  </si>
  <si>
    <t>Betrachte die folgenden Tabelle und gib deine Noten ein:</t>
  </si>
  <si>
    <t>1.Arbeit</t>
  </si>
  <si>
    <t>2.Arbeit</t>
  </si>
  <si>
    <t>3.Arbeit</t>
  </si>
  <si>
    <t>Durchschnitt</t>
  </si>
  <si>
    <t xml:space="preserve">Schlechteste </t>
  </si>
  <si>
    <t>Beste</t>
  </si>
  <si>
    <t>Deutsch</t>
  </si>
  <si>
    <t>Mathematik</t>
  </si>
  <si>
    <t>Englisch</t>
  </si>
  <si>
    <t>Funktion</t>
  </si>
  <si>
    <t>aus. Ergänze so die Spalten F und G.</t>
  </si>
  <si>
    <r>
      <t xml:space="preserve">Die Funktionen </t>
    </r>
    <r>
      <rPr>
        <sz val="10"/>
        <color indexed="10"/>
        <rFont val="Arial"/>
        <family val="2"/>
      </rPr>
      <t>=Max(…)</t>
    </r>
    <r>
      <rPr>
        <sz val="10"/>
        <rFont val="Arial"/>
        <family val="2"/>
      </rPr>
      <t xml:space="preserve"> und </t>
    </r>
    <r>
      <rPr>
        <sz val="10"/>
        <color indexed="10"/>
        <rFont val="Arial"/>
        <family val="2"/>
      </rPr>
      <t>=Min(…)</t>
    </r>
    <r>
      <rPr>
        <sz val="10"/>
        <rFont val="Arial"/>
        <family val="2"/>
      </rPr>
      <t xml:space="preserve"> geben den größten und kleinsten Eintrag eines Bereichs</t>
    </r>
  </si>
  <si>
    <t>Aufgabe 6:</t>
  </si>
  <si>
    <t>Und hier noch ein Notenspiegel, der die Arbeit einer ganzen Klasse auswerten soll.</t>
  </si>
  <si>
    <t>Ergänze die fehlenden Formeln, es kommen keine Funktionen vor!</t>
  </si>
  <si>
    <t>Note</t>
  </si>
  <si>
    <t>Anzahl der Arbeiten:</t>
  </si>
  <si>
    <t>Summe der Noten:</t>
  </si>
  <si>
    <t>Klassendurchschnitt:</t>
  </si>
  <si>
    <t>Anzahl der negativen Arbeiten:</t>
  </si>
  <si>
    <t>Prozentsatz der negativen Einheiten:</t>
  </si>
  <si>
    <t>Ende des 3. Teils deiner Excelübungen</t>
  </si>
  <si>
    <t>Lehrgang EXCEL, Teil 4</t>
  </si>
  <si>
    <t>Fortsetzung folgt!</t>
  </si>
  <si>
    <t>c</t>
  </si>
  <si>
    <t>d</t>
  </si>
  <si>
    <t>e</t>
  </si>
  <si>
    <t>Di</t>
  </si>
  <si>
    <t>Mi</t>
  </si>
  <si>
    <t>Do</t>
  </si>
  <si>
    <t>November</t>
  </si>
  <si>
    <t>Dezember</t>
  </si>
  <si>
    <t>Januar</t>
  </si>
  <si>
    <t>Setze folgende Reihen bis zum Ende der Tabelle mit dem Zugmodus fort:</t>
  </si>
  <si>
    <t>Was hast du erwartet?</t>
  </si>
  <si>
    <t>Welcher Zusammenhang wurde von dem Programm jeweils erkannt?</t>
  </si>
  <si>
    <t>Aufgabe 2</t>
  </si>
  <si>
    <t>Führe die folgenden Berechnungen aus, indem du den Kopiermodus verwendest:</t>
  </si>
  <si>
    <t>Artikel</t>
  </si>
  <si>
    <t>Mehrwertst.</t>
  </si>
  <si>
    <t>Jeans Smart</t>
  </si>
  <si>
    <t>Socken 3x</t>
  </si>
  <si>
    <t>Bluse grün</t>
  </si>
  <si>
    <t>Ledergürtel</t>
  </si>
  <si>
    <t>Aufgabe 3</t>
  </si>
  <si>
    <t>Die Tabelle von Aufgabe 2 bezieht sich auf einen Mehrwertsteuersatz von 16%.</t>
  </si>
  <si>
    <t>Die Bundesregierung hat diesen Satz zum 1.1.2007 auf 19% angehoben.</t>
  </si>
  <si>
    <t>Mwst-Satz:</t>
  </si>
  <si>
    <t>a.) Ändere die Formel in C96 so ab, dass sie sich auf die Zelle mit dem Mehrwertsteuersatz</t>
  </si>
  <si>
    <t>(Zelle B94) bezieht.</t>
  </si>
  <si>
    <t>b.) Wie ändert sich der Mehrwertsteuerbetrag in C98, wenn der Steuersatz auf 19% angehoben</t>
  </si>
  <si>
    <t>wird? Was beobachtest du, wenn du nun die Formel in der Spalte C nach unten kopierst?</t>
  </si>
  <si>
    <t>c.) Ändere die Formel in C100 so ab, dass sie sich beim Kopieren immer auf die gleiche Zelle</t>
  </si>
  <si>
    <r>
      <t xml:space="preserve">(B98) bezieht. </t>
    </r>
    <r>
      <rPr>
        <sz val="10"/>
        <color indexed="10"/>
        <rFont val="Arial"/>
        <family val="2"/>
      </rPr>
      <t>Absoluter Bezug!</t>
    </r>
  </si>
  <si>
    <t>Aufgabe 4</t>
  </si>
  <si>
    <t>Wie ändern sich die Preise, wenn die neue Mehrwertsteuer eingeführt wird?</t>
  </si>
  <si>
    <t>Ergänze die folgende Tabelle:</t>
  </si>
  <si>
    <t>Alte Mwst.:</t>
  </si>
  <si>
    <t>Neue Mwst.:</t>
  </si>
  <si>
    <t>Alte Mwst.</t>
  </si>
  <si>
    <t>Alter Preis</t>
  </si>
  <si>
    <t>Neue Mwst.</t>
  </si>
  <si>
    <t>Neuer Preis</t>
  </si>
  <si>
    <t>a.) Ergänze in der Tabelle (Spalte G) um wie viel Euro die Produkte teurer werden.</t>
  </si>
  <si>
    <t>b.) Ergänze mindestens drei Produkte, die dich interessieren (Zeile 118, 119, 120)</t>
  </si>
  <si>
    <t>Aufgabe 5</t>
  </si>
  <si>
    <t>Die Klasse von Andreas hat eine Abschlussfahrt durchgeführt. Er hat Fotos gemacht, die seine</t>
  </si>
  <si>
    <t>Mitschüler nun bestellen können. Dazu hat er sich mit Excel eine Tabelle angelegt.</t>
  </si>
  <si>
    <t>1 Foto kostet</t>
  </si>
  <si>
    <t>Foto Nr.</t>
  </si>
  <si>
    <t>Lukas</t>
  </si>
  <si>
    <t>Michaela</t>
  </si>
  <si>
    <t>Pascal</t>
  </si>
  <si>
    <t>Johannes</t>
  </si>
  <si>
    <t>Sabrina</t>
  </si>
  <si>
    <t>Anna</t>
  </si>
  <si>
    <t>zu bestellen:</t>
  </si>
  <si>
    <t>a.) Im Fotogeschäft muss Andreas wissen, wie oft er jedes Bild bestellen muss.</t>
  </si>
  <si>
    <t>Bestimme diese Anzahl in Zeile 140 (Tipp: Formel Kopieren!)</t>
  </si>
  <si>
    <t>b.) Pascal ruft an und ändert seine Bestellung: Er möchte jetzt dreimal Foto 2 und einmal</t>
  </si>
  <si>
    <t>Foto 5 bestellen. Ändere die Tabelle entsprechend.</t>
  </si>
  <si>
    <t>d.) Die Fotos sind fertig. Ein Foto kostet 0,45 Euro. Erweitere die Tabelle durch die Spalte G</t>
  </si>
  <si>
    <t>in der der Geldbetrag berechnet wird, den jeder zu zahlen hat.</t>
  </si>
  <si>
    <t>zu bezahlen:</t>
  </si>
  <si>
    <t>e.) Wie viel hat Andreas im Geschäft zu zahlen? (Zelle G141)</t>
  </si>
  <si>
    <t>Ende des 4. Teils deiner Excelübungen</t>
  </si>
  <si>
    <t>Lehrgang EXCEL, Teil 5</t>
  </si>
  <si>
    <t>Beispiel für die "WENN"-Funktion</t>
  </si>
  <si>
    <t>Zahl</t>
  </si>
  <si>
    <t>Entscheidung</t>
  </si>
  <si>
    <t>trifft dann eine Entscheidung:</t>
  </si>
  <si>
    <t>Probiere es einmal aus!</t>
  </si>
  <si>
    <t xml:space="preserve">in "Anführungszeichen" gesetzt werden! </t>
  </si>
  <si>
    <t xml:space="preserve">Übrigens: Wenn Excel einen Text als Entscheidung ausgeben soll, muss dieser Text </t>
  </si>
  <si>
    <t>In die Zelle A53 wird eine beliebige Zahl eingegeben. Excel untersucht nun die Zelle A53 und</t>
  </si>
  <si>
    <t>Ist die Zahl kleiner als 10, so antwortet Excel im Feld B53 mit "kleiner 10".</t>
  </si>
  <si>
    <t>Schau dir die Formel in der Zelle B53 genau an, dann müsstest du ihren Sinn verstehen können.</t>
  </si>
  <si>
    <t>Fahrradführerschein (Theorie)</t>
  </si>
  <si>
    <t>Bestanden, wenn Gesamtfehlerzahl kleiner als:</t>
  </si>
  <si>
    <t>Fehlerpunkte</t>
  </si>
  <si>
    <t>Test 1</t>
  </si>
  <si>
    <t>Test 2</t>
  </si>
  <si>
    <t>Test 3</t>
  </si>
  <si>
    <t>Summe</t>
  </si>
  <si>
    <t>Bestanden?</t>
  </si>
  <si>
    <t>Peter</t>
  </si>
  <si>
    <t>Simone</t>
  </si>
  <si>
    <t>Nicole</t>
  </si>
  <si>
    <t>Klaus</t>
  </si>
  <si>
    <t>Claudia</t>
  </si>
  <si>
    <t>Elena</t>
  </si>
  <si>
    <t>Marcel</t>
  </si>
  <si>
    <t>Nadine</t>
  </si>
  <si>
    <t>Jan</t>
  </si>
  <si>
    <t>Tim</t>
  </si>
  <si>
    <t>Dirk</t>
  </si>
  <si>
    <t>Maximilian</t>
  </si>
  <si>
    <t>Yvonne</t>
  </si>
  <si>
    <t>Katharina</t>
  </si>
  <si>
    <t>Mona</t>
  </si>
  <si>
    <t>Vervollständige die folgende Tabelle nach dem Vorbild rechts.</t>
  </si>
  <si>
    <t>Die Summe in der Spalte E lässt sich einfach berechnen und schnell kopieren.</t>
  </si>
  <si>
    <t>Bei "Bestanden?" in der Spalte F soll eine Entscheidung getroffen werden:</t>
  </si>
  <si>
    <t>Ist die Summe der Fehler kleiner als 10, dann soll "hurra!" ausgegeben werden.</t>
  </si>
  <si>
    <t>Ist die Summe der Fehler 10 oder größer, dann soll "schade!" ausgegeben werden.</t>
  </si>
  <si>
    <t>Tipp: Denke an den absoluten Bezug der Zelle E67!</t>
  </si>
  <si>
    <t>Wenn du alles richtig gemacht hast, kannst du die Gesamtfehlerzahl in E69 ändern.</t>
  </si>
  <si>
    <t>Jetzt müsste das Programm automatisch eine neue Bewertung in der Spalte F durchführen!</t>
  </si>
  <si>
    <t>Der größte gemeinsame Teiler von zwei Zahlen</t>
  </si>
  <si>
    <t>Vor über 2000 Jahren hat der griechische Mathematiker Euklid herausgefunden, wie der größte</t>
  </si>
  <si>
    <t xml:space="preserve">gemeinsame Teiler von zwei Zahlen berechnet werden kann - also die größte Zahl, durch die </t>
  </si>
  <si>
    <t>beiden Ausgangszahlen teilbar sind.</t>
  </si>
  <si>
    <r>
      <t xml:space="preserve">Das Rechenverfahren heißt </t>
    </r>
    <r>
      <rPr>
        <sz val="10"/>
        <color indexed="10"/>
        <rFont val="Arial"/>
        <family val="2"/>
      </rPr>
      <t>Euklidischer Algorithmus</t>
    </r>
    <r>
      <rPr>
        <sz val="10"/>
        <rFont val="Arial"/>
        <family val="2"/>
      </rPr>
      <t xml:space="preserve"> und geht so:</t>
    </r>
  </si>
  <si>
    <t>Gesucht wird der größte gemeinsame Teiler (ggT) von 544 und 391.</t>
  </si>
  <si>
    <t>Größere Zahl minus kleinere Zahl</t>
  </si>
  <si>
    <t>und so weiter, bis die Differenz 0 ergibt:</t>
  </si>
  <si>
    <t>Der größte gemeinsame Teiler von 544 und 391 ist also 17!</t>
  </si>
  <si>
    <t>Erstelle nun eine entsprechende Tabelle:</t>
  </si>
  <si>
    <t>1. Zahl</t>
  </si>
  <si>
    <t>2. Zahl</t>
  </si>
  <si>
    <t>Schritt</t>
  </si>
  <si>
    <t>Größere Zahl</t>
  </si>
  <si>
    <t>Kleinere Zahl</t>
  </si>
  <si>
    <t>Differenz</t>
  </si>
  <si>
    <t>Prüfung</t>
  </si>
  <si>
    <t>In der Spalte E soll die Differenz überprüft werden. Ist die Differenz gleich 0,</t>
  </si>
  <si>
    <t>so steht ja in der Spalte "Kleinere Zahl" oder in der Spalte "Größere Zahl" der ggT.</t>
  </si>
  <si>
    <t>Er soll dann als Zahl ausgegeben werden, ansonsten soll "nein" erscheinen.</t>
  </si>
  <si>
    <t>Du benötigst die Funktionen:</t>
  </si>
  <si>
    <t>Reichen die Zeilen nicht aus, so kopiere sie einfach weiter nach unten!</t>
  </si>
  <si>
    <t>Ende des 5. Teils deiner Excelübungen</t>
  </si>
  <si>
    <t>Lehrgang EXCEL, Teil 6</t>
  </si>
  <si>
    <t>Bei einer Wahl wurden folgende Stimmen für die einzelnen Parteien abgegeben:</t>
  </si>
  <si>
    <t>Partei</t>
  </si>
  <si>
    <t>Stimmen</t>
  </si>
  <si>
    <t>A</t>
  </si>
  <si>
    <t>B</t>
  </si>
  <si>
    <t>C</t>
  </si>
  <si>
    <t>D</t>
  </si>
  <si>
    <t>E</t>
  </si>
  <si>
    <t>Markiere die wichtigen Zellen für das Diagramm und erstelle ein Kreisdiagramm.</t>
  </si>
  <si>
    <t>Platz für das Kreisdiagramm</t>
  </si>
  <si>
    <t>Verändere jetzt eine Stimmenzahl für eine Partei und beobachte das Diagramm.</t>
  </si>
  <si>
    <t>Welche Feststellung ist zu machen?</t>
  </si>
  <si>
    <t>Fertige nun für diese Tabelle ein Balkendiagramm an.</t>
  </si>
  <si>
    <t>Platz für das Balkendiagramm</t>
  </si>
  <si>
    <t>ungültig</t>
  </si>
  <si>
    <t>Du sollst jetzt mit Hilfe der folgenden Tabelle eine kleine Wahlauswertung durchführen:</t>
  </si>
  <si>
    <t>Wahlauswertung:</t>
  </si>
  <si>
    <t>Summe der abgegebenen Stimmen:</t>
  </si>
  <si>
    <t>Summe der gültigen Stimmen:</t>
  </si>
  <si>
    <t>Prozentsatz für Partei A:</t>
  </si>
  <si>
    <t>Gesamtprozentsatz:</t>
  </si>
  <si>
    <t>Prozentsatz für Partei B:</t>
  </si>
  <si>
    <t>Prozentsatz für Partei C:</t>
  </si>
  <si>
    <t>Prozentsatz für Partei D:</t>
  </si>
  <si>
    <t>Prozentsatz für Partei E:</t>
  </si>
  <si>
    <t>Eine sehr schöne Anwendung von Diagrammen in der Schulmathematik ist das Erstellen von</t>
  </si>
  <si>
    <t>Funktionsgraphen.</t>
  </si>
  <si>
    <t>Gegeben ist die Funktion</t>
  </si>
  <si>
    <t>Gestalte eine Wertetabelle entsprechend dem Beispiel rechts, überlege dir die entsprechenden</t>
  </si>
  <si>
    <t>Formeln und setze die Tabelle in ein Diagramm um.</t>
  </si>
  <si>
    <t>x</t>
  </si>
  <si>
    <t>y</t>
  </si>
  <si>
    <t>Wertetabelle</t>
  </si>
  <si>
    <t>Wähle die Diagrammform "Punkt(xy)"</t>
  </si>
  <si>
    <t>Entscheide dich dort für:</t>
  </si>
  <si>
    <t>Nach Fertigstellung des Diagramms musst du mit Rechtsklick auf die x-, und y-Achse noch</t>
  </si>
  <si>
    <t>ein paar Feinheiten verändern, bis du das Diagramm in der abgebildeten Form erhältst.</t>
  </si>
  <si>
    <t>Experimentiere ein wenig mit den Möglichkeiten!</t>
  </si>
  <si>
    <t>Platz für das Funktionsdiagramm</t>
  </si>
  <si>
    <t>Markierte</t>
  </si>
  <si>
    <t>Zelle</t>
  </si>
  <si>
    <t>Übungen zu Lehrgang EXCEL, Teil 1</t>
  </si>
  <si>
    <t>Markieren und Formatieren von Zellen</t>
  </si>
  <si>
    <t>Zeit</t>
  </si>
  <si>
    <t>Mo</t>
  </si>
  <si>
    <t>Fr</t>
  </si>
  <si>
    <t>EXCEL</t>
  </si>
  <si>
    <t>Pol. Wi.</t>
  </si>
  <si>
    <t>Sport</t>
  </si>
  <si>
    <t>HTML</t>
  </si>
  <si>
    <t>WORD</t>
  </si>
  <si>
    <t>Hardware</t>
  </si>
  <si>
    <t>Netzwerk</t>
  </si>
  <si>
    <t>EDV</t>
  </si>
  <si>
    <r>
      <t>Versehe den gesamten Stundenplan mit einem dünnen</t>
    </r>
    <r>
      <rPr>
        <sz val="10"/>
        <color indexed="10"/>
        <rFont val="Arial"/>
        <family val="2"/>
      </rPr>
      <t xml:space="preserve"> Innenraster.</t>
    </r>
  </si>
  <si>
    <r>
      <t>Formatiere die Zeile mit den Wochentagen mit einer</t>
    </r>
    <r>
      <rPr>
        <sz val="10"/>
        <color indexed="12"/>
        <rFont val="Arial"/>
        <family val="2"/>
      </rPr>
      <t xml:space="preserve"> </t>
    </r>
    <r>
      <rPr>
        <sz val="10"/>
        <color indexed="10"/>
        <rFont val="Arial"/>
        <family val="2"/>
      </rPr>
      <t>"Rahmenlinie unten" (Doppelstrich).</t>
    </r>
  </si>
  <si>
    <r>
      <t>Formatiere die Spalte mit den Uhrzeiten mit einer</t>
    </r>
    <r>
      <rPr>
        <sz val="10"/>
        <color indexed="12"/>
        <rFont val="Arial"/>
        <family val="2"/>
      </rPr>
      <t xml:space="preserve"> </t>
    </r>
    <r>
      <rPr>
        <sz val="10"/>
        <color indexed="10"/>
        <rFont val="Arial"/>
        <family val="2"/>
      </rPr>
      <t>"Rahmenlinie rechts" (fett).</t>
    </r>
  </si>
  <si>
    <r>
      <t>Zentriere</t>
    </r>
    <r>
      <rPr>
        <sz val="10"/>
        <color indexed="12"/>
        <rFont val="Arial"/>
        <family val="2"/>
      </rPr>
      <t xml:space="preserve"> </t>
    </r>
    <r>
      <rPr>
        <sz val="10"/>
        <rFont val="Arial"/>
        <family val="2"/>
      </rPr>
      <t>das Wort "Stundenplan" horizontal und vertikal</t>
    </r>
  </si>
  <si>
    <r>
      <t>Vergrößere</t>
    </r>
    <r>
      <rPr>
        <sz val="10"/>
        <color indexed="12"/>
        <rFont val="Arial"/>
        <family val="2"/>
      </rPr>
      <t xml:space="preserve"> </t>
    </r>
    <r>
      <rPr>
        <sz val="10"/>
        <rFont val="Arial"/>
        <family val="2"/>
      </rPr>
      <t>die Überschrift auf</t>
    </r>
    <r>
      <rPr>
        <sz val="10"/>
        <color indexed="12"/>
        <rFont val="Arial"/>
        <family val="2"/>
      </rPr>
      <t xml:space="preserve"> </t>
    </r>
    <r>
      <rPr>
        <sz val="10"/>
        <color indexed="10"/>
        <rFont val="Arial"/>
        <family val="2"/>
      </rPr>
      <t>18 Punkt</t>
    </r>
    <r>
      <rPr>
        <sz val="10"/>
        <color indexed="12"/>
        <rFont val="Arial"/>
        <family val="2"/>
      </rPr>
      <t>.</t>
    </r>
  </si>
  <si>
    <r>
      <t>Verändere die Schrift in</t>
    </r>
    <r>
      <rPr>
        <sz val="10"/>
        <color indexed="12"/>
        <rFont val="Arial"/>
        <family val="2"/>
      </rPr>
      <t xml:space="preserve"> </t>
    </r>
    <r>
      <rPr>
        <sz val="10"/>
        <color indexed="10"/>
        <rFont val="Arial"/>
        <family val="2"/>
      </rPr>
      <t>"Courier New", fett.</t>
    </r>
  </si>
  <si>
    <r>
      <t>Wähle die Textfarbe</t>
    </r>
    <r>
      <rPr>
        <sz val="10"/>
        <color indexed="12"/>
        <rFont val="Arial"/>
        <family val="2"/>
      </rPr>
      <t xml:space="preserve"> </t>
    </r>
    <r>
      <rPr>
        <sz val="10"/>
        <color indexed="10"/>
        <rFont val="Arial"/>
        <family val="2"/>
      </rPr>
      <t>"blau"</t>
    </r>
    <r>
      <rPr>
        <sz val="10"/>
        <color indexed="12"/>
        <rFont val="Arial"/>
        <family val="2"/>
      </rPr>
      <t xml:space="preserve"> </t>
    </r>
    <r>
      <rPr>
        <sz val="10"/>
        <rFont val="Arial"/>
        <family val="2"/>
      </rPr>
      <t>für die Überschrift.</t>
    </r>
  </si>
  <si>
    <r>
      <t>Verpasse der Eingangszeile und -spalte einen</t>
    </r>
    <r>
      <rPr>
        <sz val="10"/>
        <color indexed="12"/>
        <rFont val="Arial"/>
        <family val="2"/>
      </rPr>
      <t xml:space="preserve"> </t>
    </r>
    <r>
      <rPr>
        <sz val="10"/>
        <color indexed="10"/>
        <rFont val="Arial"/>
        <family val="2"/>
      </rPr>
      <t>grell-gelben Texthintergrund.</t>
    </r>
  </si>
  <si>
    <r>
      <t>Zentriere</t>
    </r>
    <r>
      <rPr>
        <sz val="10"/>
        <color indexed="12"/>
        <rFont val="Arial"/>
        <family val="2"/>
      </rPr>
      <t xml:space="preserve"> </t>
    </r>
    <r>
      <rPr>
        <sz val="10"/>
        <rFont val="Arial"/>
        <family val="2"/>
      </rPr>
      <t>die Zeile mit den Wochentagen.</t>
    </r>
  </si>
  <si>
    <t>a.) Verbinde die beiden Zellen J30 und K30 (--&gt;Markieren--&gt;Zellen formatieren--&gt;Ausrichtung--&gt;Zellen verbinden).</t>
  </si>
  <si>
    <t xml:space="preserve">b.) Bringe die neue Zelle auf die Zeilenhöhe 35 Pixel und die Zellenbreite 350 Pixel. </t>
  </si>
  <si>
    <t>c.) Gib in diese Zelle "Excel macht Spaß!" ein</t>
  </si>
  <si>
    <t xml:space="preserve">Schriftart: "Comic Sans MS" / Schriftgröße: 26 / Schriftstil: Fett und Kursiv / Schriftfarbe: blau </t>
  </si>
  <si>
    <t>Rahmen: Rahmenfarbe: blau / Rahmenlinie: dickste Linie / Rahmen: Gesamt</t>
  </si>
  <si>
    <t>d.) Formatiere diese Zelle jetzt wie folgt:</t>
  </si>
  <si>
    <t>Lars hat sich ein Thermometer ausgeliehen und misst inen Tag lang zu jeder Stunde die Außentemperatur.</t>
  </si>
  <si>
    <t>Er hat sich dazu folgende Tabelle angelegt:</t>
  </si>
  <si>
    <t>Uhrzeit</t>
  </si>
  <si>
    <t>Temp. (°C)</t>
  </si>
  <si>
    <t xml:space="preserve">a.) Erhöhe alle Zeilen der Tabelle auf 25 Pixel. </t>
  </si>
  <si>
    <t>b.) Zentriere alle Werte der Tabelle horizontal und vertikal.</t>
  </si>
  <si>
    <r>
      <t>Versehe den gesamten Stundenplan (A18:F26) mit einem</t>
    </r>
    <r>
      <rPr>
        <sz val="10"/>
        <color indexed="12"/>
        <rFont val="Arial"/>
        <family val="2"/>
      </rPr>
      <t xml:space="preserve"> </t>
    </r>
    <r>
      <rPr>
        <sz val="10"/>
        <color indexed="10"/>
        <rFont val="Arial"/>
        <family val="2"/>
      </rPr>
      <t>fetten Außenrahmen.</t>
    </r>
  </si>
  <si>
    <r>
      <t>Verbinde</t>
    </r>
    <r>
      <rPr>
        <sz val="10"/>
        <color indexed="12"/>
        <rFont val="Arial"/>
        <family val="2"/>
      </rPr>
      <t xml:space="preserve"> </t>
    </r>
    <r>
      <rPr>
        <sz val="10"/>
        <rFont val="Arial"/>
        <family val="2"/>
      </rPr>
      <t>die Zellen A18 bis F19 (--&gt;Markieren--&gt;Zellen formatieren--&gt;Ausrichtung--&gt;Zellen verbinden)</t>
    </r>
  </si>
  <si>
    <t>c.) Ändere die Füllfarbe der Überschrift in "Grau 2%".</t>
  </si>
  <si>
    <t>d.) Ändere den Schriftstil der Überschrift in "Fett".</t>
  </si>
  <si>
    <t>e.) Ändere die Füllfarbe mit den Tabellenwerten in "Hellgelb".</t>
  </si>
  <si>
    <t>f.) Ändere die Schriftfarbe der Tabellenwerte in "Rot".</t>
  </si>
  <si>
    <t>g.) Ändere den Schriftstil der Tabellenwerte in "Fett".</t>
  </si>
  <si>
    <t>h.) Versehe die gesamte Tabelle mit einem dicken Rahmen außen in der Farbe "Rot".</t>
  </si>
  <si>
    <t>i.) Versehe die gesamte Tabelle mit einem dünnen Rahmen innen in der Farbe "Rot".</t>
  </si>
  <si>
    <t>Ende des 6. Teils deiner Excelübungen</t>
  </si>
  <si>
    <t>Übungen zu Lehrgang EXCEL, Teil 2</t>
  </si>
  <si>
    <t>Umgang mit Zahlen, Daten &amp; Co.</t>
  </si>
  <si>
    <t>Schreibe die Dezimalzahl 0,125 jeweils in die Zellen A73, B73, C73.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</si>
</sst>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dd/mm/yy;@"/>
    <numFmt numFmtId="166" formatCode="0.0"/>
    <numFmt numFmtId="167" formatCode="#,##0.00\ _€"/>
    <numFmt numFmtId="168" formatCode="h:mm"/>
    <numFmt numFmtId="169" formatCode="#,##0.00\ [$€-1]"/>
  </numFmts>
  <fonts count="43" x14ac:knownFonts="1">
    <font>
      <sz val="10"/>
      <name val="Arial"/>
    </font>
    <font>
      <sz val="10"/>
      <name val="Arial"/>
      <family val="2"/>
    </font>
    <font>
      <sz val="8"/>
      <name val="Arial"/>
      <family val="2"/>
    </font>
    <font>
      <b/>
      <sz val="10"/>
      <name val="Arial"/>
      <family val="2"/>
    </font>
    <font>
      <sz val="10"/>
      <name val="Arial"/>
      <family val="2"/>
    </font>
    <font>
      <sz val="10"/>
      <color indexed="10"/>
      <name val="Arial"/>
      <family val="2"/>
    </font>
    <font>
      <sz val="10"/>
      <color indexed="10"/>
      <name val="Arial"/>
      <family val="2"/>
    </font>
    <font>
      <b/>
      <sz val="10"/>
      <color indexed="17"/>
      <name val="Arial"/>
      <family val="2"/>
    </font>
    <font>
      <b/>
      <i/>
      <sz val="20"/>
      <name val="Arial"/>
      <family val="2"/>
    </font>
    <font>
      <b/>
      <i/>
      <sz val="20"/>
      <color indexed="12"/>
      <name val="Arial"/>
      <family val="2"/>
    </font>
    <font>
      <b/>
      <sz val="10"/>
      <color indexed="10"/>
      <name val="Arial"/>
      <family val="2"/>
    </font>
    <font>
      <b/>
      <i/>
      <sz val="10"/>
      <color indexed="12"/>
      <name val="Arial"/>
      <family val="2"/>
    </font>
    <font>
      <b/>
      <sz val="10"/>
      <color indexed="12"/>
      <name val="Arial"/>
      <family val="2"/>
    </font>
    <font>
      <b/>
      <i/>
      <sz val="10"/>
      <color indexed="17"/>
      <name val="Arial"/>
      <family val="2"/>
    </font>
    <font>
      <b/>
      <i/>
      <sz val="10"/>
      <color indexed="10"/>
      <name val="Arial"/>
      <family val="2"/>
    </font>
    <font>
      <b/>
      <sz val="10"/>
      <color indexed="9"/>
      <name val="Arial"/>
      <family val="2"/>
    </font>
    <font>
      <sz val="11"/>
      <name val="Comic Sans MS"/>
      <family val="4"/>
    </font>
    <font>
      <sz val="12"/>
      <color indexed="56"/>
      <name val="Comic Sans MS"/>
      <family val="4"/>
    </font>
    <font>
      <b/>
      <i/>
      <sz val="10"/>
      <name val="Arial"/>
      <family val="2"/>
    </font>
    <font>
      <sz val="10"/>
      <color indexed="12"/>
      <name val="Arial"/>
      <family val="2"/>
    </font>
    <font>
      <sz val="10"/>
      <name val="Arial"/>
      <family val="2"/>
    </font>
    <font>
      <sz val="10"/>
      <color indexed="56"/>
      <name val="Comic Sans MS"/>
      <family val="4"/>
    </font>
    <font>
      <sz val="10"/>
      <name val="Arial"/>
      <family val="2"/>
    </font>
    <font>
      <sz val="10"/>
      <name val="Comic Sans MS"/>
      <family val="4"/>
    </font>
    <font>
      <sz val="10"/>
      <color indexed="8"/>
      <name val="Arial"/>
      <family val="2"/>
    </font>
    <font>
      <sz val="10"/>
      <name val="Arial"/>
      <family val="2"/>
    </font>
    <font>
      <b/>
      <sz val="11"/>
      <name val="Arial"/>
      <family val="2"/>
    </font>
    <font>
      <b/>
      <sz val="18"/>
      <color indexed="20"/>
      <name val="Arial"/>
      <family val="2"/>
    </font>
    <font>
      <b/>
      <sz val="10"/>
      <color indexed="61"/>
      <name val="Arial"/>
      <family val="2"/>
    </font>
    <font>
      <b/>
      <sz val="10"/>
      <color indexed="53"/>
      <name val="Arial"/>
      <family val="2"/>
    </font>
    <font>
      <sz val="10"/>
      <color indexed="61"/>
      <name val="Arial"/>
      <family val="2"/>
    </font>
    <font>
      <b/>
      <i/>
      <sz val="10"/>
      <color indexed="8"/>
      <name val="Arial"/>
      <family val="2"/>
    </font>
    <font>
      <b/>
      <i/>
      <sz val="18"/>
      <name val="Arial"/>
      <family val="2"/>
    </font>
    <font>
      <b/>
      <sz val="14"/>
      <name val="Arial"/>
      <family val="2"/>
    </font>
    <font>
      <sz val="20"/>
      <name val="Arial"/>
      <family val="2"/>
    </font>
    <font>
      <sz val="20"/>
      <color indexed="10"/>
      <name val="Arial"/>
      <family val="2"/>
    </font>
    <font>
      <b/>
      <i/>
      <sz val="20"/>
      <color indexed="9"/>
      <name val="Arial"/>
      <family val="2"/>
    </font>
    <font>
      <b/>
      <sz val="12"/>
      <name val="Comic Sans MS"/>
      <family val="4"/>
    </font>
    <font>
      <sz val="16"/>
      <name val="Arial"/>
      <family val="2"/>
    </font>
    <font>
      <b/>
      <i/>
      <sz val="16"/>
      <color indexed="12"/>
      <name val="Arial"/>
      <family val="2"/>
    </font>
    <font>
      <sz val="8"/>
      <color indexed="81"/>
      <name val="Tahoma"/>
      <family val="2"/>
    </font>
    <font>
      <b/>
      <sz val="11"/>
      <name val="Comic Sans MS"/>
      <family val="4"/>
    </font>
    <font>
      <b/>
      <sz val="20"/>
      <color indexed="10"/>
      <name val="Arial"/>
      <family val="2"/>
    </font>
  </fonts>
  <fills count="13">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4"/>
        <bgColor indexed="64"/>
      </patternFill>
    </fill>
    <fill>
      <patternFill patternType="solid">
        <fgColor indexed="50"/>
        <bgColor indexed="64"/>
      </patternFill>
    </fill>
    <fill>
      <patternFill patternType="solid">
        <fgColor indexed="4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12"/>
      </left>
      <right style="medium">
        <color indexed="12"/>
      </right>
      <top style="medium">
        <color indexed="12"/>
      </top>
      <bottom style="medium">
        <color indexed="12"/>
      </bottom>
      <diagonal/>
    </border>
    <border>
      <left style="thin">
        <color indexed="10"/>
      </left>
      <right style="thin">
        <color indexed="10"/>
      </right>
      <top style="medium">
        <color indexed="64"/>
      </top>
      <bottom style="thin">
        <color indexed="10"/>
      </bottom>
      <diagonal/>
    </border>
    <border>
      <left style="thin">
        <color indexed="10"/>
      </left>
      <right style="thin">
        <color indexed="10"/>
      </right>
      <top style="thin">
        <color indexed="10"/>
      </top>
      <bottom/>
      <diagonal/>
    </border>
    <border>
      <left style="thin">
        <color indexed="12"/>
      </left>
      <right style="thin">
        <color indexed="12"/>
      </right>
      <top style="thin">
        <color indexed="12"/>
      </top>
      <bottom style="thin">
        <color indexed="12"/>
      </bottom>
      <diagonal/>
    </border>
    <border>
      <left/>
      <right/>
      <top style="medium">
        <color indexed="10"/>
      </top>
      <bottom style="medium">
        <color indexed="64"/>
      </bottom>
      <diagonal/>
    </border>
    <border>
      <left/>
      <right style="medium">
        <color indexed="64"/>
      </right>
      <top style="medium">
        <color indexed="10"/>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10"/>
      </left>
      <right/>
      <top style="medium">
        <color indexed="10"/>
      </top>
      <bottom style="medium">
        <color indexed="64"/>
      </bottom>
      <diagonal/>
    </border>
  </borders>
  <cellStyleXfs count="2">
    <xf numFmtId="0" fontId="0" fillId="0" borderId="0"/>
    <xf numFmtId="44" fontId="1" fillId="0" borderId="0" applyFont="0" applyFill="0" applyBorder="0" applyAlignment="0" applyProtection="0"/>
  </cellStyleXfs>
  <cellXfs count="526">
    <xf numFmtId="0" fontId="0" fillId="0" borderId="0" xfId="0"/>
    <xf numFmtId="0" fontId="0" fillId="0" borderId="1" xfId="0" applyBorder="1"/>
    <xf numFmtId="0" fontId="3" fillId="2" borderId="1" xfId="0" applyFont="1" applyFill="1" applyBorder="1"/>
    <xf numFmtId="0" fontId="0" fillId="3" borderId="0" xfId="0" applyFill="1"/>
    <xf numFmtId="0" fontId="5" fillId="3" borderId="0" xfId="0" applyFont="1" applyFill="1"/>
    <xf numFmtId="0" fontId="3" fillId="3" borderId="1" xfId="0" applyFont="1" applyFill="1" applyBorder="1"/>
    <xf numFmtId="0" fontId="7" fillId="3" borderId="0" xfId="0" applyFont="1" applyFill="1"/>
    <xf numFmtId="0" fontId="3" fillId="3" borderId="0" xfId="0" applyFont="1" applyFill="1"/>
    <xf numFmtId="0" fontId="0" fillId="4" borderId="0" xfId="0" applyFill="1"/>
    <xf numFmtId="0" fontId="0" fillId="0" borderId="0" xfId="0" applyAlignment="1">
      <alignment horizontal="center"/>
    </xf>
    <xf numFmtId="0" fontId="0" fillId="3" borderId="2" xfId="0" applyFill="1" applyBorder="1"/>
    <xf numFmtId="0" fontId="0" fillId="3" borderId="0" xfId="0" applyFill="1" applyAlignment="1">
      <alignment horizontal="center"/>
    </xf>
    <xf numFmtId="164" fontId="0" fillId="0" borderId="0" xfId="0" applyNumberFormat="1"/>
    <xf numFmtId="0" fontId="10" fillId="0" borderId="0" xfId="0" applyFont="1" applyAlignment="1">
      <alignment horizontal="center"/>
    </xf>
    <xf numFmtId="0" fontId="0" fillId="0" borderId="1" xfId="0" applyBorder="1" applyAlignment="1">
      <alignment horizontal="center"/>
    </xf>
    <xf numFmtId="0" fontId="10" fillId="0" borderId="0" xfId="0" applyFont="1"/>
    <xf numFmtId="165" fontId="0" fillId="3" borderId="0" xfId="0" applyNumberFormat="1" applyFill="1"/>
    <xf numFmtId="0" fontId="11" fillId="0" borderId="0" xfId="0" applyFont="1" applyAlignment="1">
      <alignment horizontal="center"/>
    </xf>
    <xf numFmtId="164" fontId="0" fillId="0" borderId="1" xfId="0" applyNumberFormat="1" applyBorder="1" applyAlignment="1">
      <alignment horizontal="center"/>
    </xf>
    <xf numFmtId="0" fontId="0" fillId="0" borderId="1" xfId="0" applyBorder="1" applyAlignment="1">
      <alignment horizontal="right"/>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3" fillId="5" borderId="1" xfId="0" applyFont="1" applyFill="1" applyBorder="1"/>
    <xf numFmtId="0" fontId="3" fillId="5" borderId="1" xfId="0" applyFont="1" applyFill="1" applyBorder="1" applyAlignment="1">
      <alignment horizontal="center"/>
    </xf>
    <xf numFmtId="0" fontId="3" fillId="5" borderId="1" xfId="0" applyFont="1" applyFill="1" applyBorder="1" applyAlignment="1">
      <alignment horizontal="right"/>
    </xf>
    <xf numFmtId="0" fontId="10" fillId="3" borderId="0" xfId="0" applyFont="1" applyFill="1"/>
    <xf numFmtId="0" fontId="0" fillId="3" borderId="3" xfId="0" applyFill="1" applyBorder="1"/>
    <xf numFmtId="0" fontId="12" fillId="3" borderId="0" xfId="0" applyFont="1" applyFill="1" applyProtection="1">
      <protection hidden="1"/>
    </xf>
    <xf numFmtId="0" fontId="12" fillId="3" borderId="0" xfId="0" applyFont="1" applyFill="1"/>
    <xf numFmtId="0" fontId="3" fillId="6" borderId="1" xfId="0" applyFont="1" applyFill="1" applyBorder="1" applyAlignment="1">
      <alignment horizontal="right"/>
    </xf>
    <xf numFmtId="0" fontId="3" fillId="0" borderId="1" xfId="0" applyFont="1" applyBorder="1" applyAlignment="1">
      <alignment horizontal="right"/>
    </xf>
    <xf numFmtId="164" fontId="0" fillId="0" borderId="1" xfId="0" applyNumberFormat="1" applyBorder="1"/>
    <xf numFmtId="0" fontId="0" fillId="6" borderId="1" xfId="0" applyFill="1" applyBorder="1" applyAlignment="1">
      <alignment horizontal="center"/>
    </xf>
    <xf numFmtId="0" fontId="0" fillId="6" borderId="1" xfId="0" applyFill="1" applyBorder="1"/>
    <xf numFmtId="0" fontId="0" fillId="7" borderId="1" xfId="0" applyFill="1" applyBorder="1"/>
    <xf numFmtId="0" fontId="0" fillId="8" borderId="1" xfId="0" applyFill="1" applyBorder="1"/>
    <xf numFmtId="0" fontId="0" fillId="8" borderId="1" xfId="0" applyFill="1" applyBorder="1" applyAlignment="1">
      <alignment horizontal="center"/>
    </xf>
    <xf numFmtId="0" fontId="0" fillId="7" borderId="1" xfId="0" applyFill="1" applyBorder="1" applyAlignment="1">
      <alignment horizontal="center"/>
    </xf>
    <xf numFmtId="0" fontId="15" fillId="9" borderId="0" xfId="0" applyFont="1" applyFill="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7" borderId="19" xfId="0" applyFill="1" applyBorder="1" applyAlignment="1">
      <alignment horizontal="center"/>
    </xf>
    <xf numFmtId="0" fontId="0" fillId="2" borderId="20" xfId="0" applyFill="1" applyBorder="1"/>
    <xf numFmtId="0" fontId="0" fillId="0" borderId="21" xfId="0" applyBorder="1" applyAlignment="1">
      <alignment horizontal="center"/>
    </xf>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3" fillId="10" borderId="1" xfId="0" applyFont="1" applyFill="1" applyBorder="1"/>
    <xf numFmtId="0" fontId="3" fillId="10" borderId="1" xfId="0" applyFont="1" applyFill="1" applyBorder="1" applyAlignment="1">
      <alignment horizontal="center"/>
    </xf>
    <xf numFmtId="0" fontId="0" fillId="0" borderId="0" xfId="0" applyAlignment="1">
      <alignment horizontal="right"/>
    </xf>
    <xf numFmtId="0" fontId="0" fillId="3" borderId="0" xfId="0" applyFill="1" applyAlignment="1">
      <alignment horizontal="right"/>
    </xf>
    <xf numFmtId="0" fontId="11" fillId="3" borderId="0" xfId="0" applyFont="1" applyFill="1" applyAlignment="1">
      <alignment horizontal="center"/>
    </xf>
    <xf numFmtId="0" fontId="3" fillId="6" borderId="1" xfId="0" applyFont="1" applyFill="1" applyBorder="1" applyAlignment="1">
      <alignment horizontal="center"/>
    </xf>
    <xf numFmtId="0" fontId="16" fillId="7" borderId="0" xfId="0" applyFont="1" applyFill="1" applyProtection="1">
      <protection locked="0"/>
    </xf>
    <xf numFmtId="0" fontId="18" fillId="2" borderId="1" xfId="0" applyFont="1" applyFill="1" applyBorder="1" applyAlignment="1">
      <alignment vertical="top"/>
    </xf>
    <xf numFmtId="0" fontId="16" fillId="7" borderId="4" xfId="0" applyFont="1" applyFill="1" applyBorder="1" applyProtection="1">
      <protection locked="0"/>
    </xf>
    <xf numFmtId="0" fontId="17" fillId="7" borderId="5" xfId="0" applyFont="1" applyFill="1" applyBorder="1" applyProtection="1">
      <protection locked="0"/>
    </xf>
    <xf numFmtId="0" fontId="16" fillId="7" borderId="5" xfId="0" applyFont="1" applyFill="1" applyBorder="1" applyProtection="1">
      <protection locked="0"/>
    </xf>
    <xf numFmtId="0" fontId="16" fillId="7" borderId="6" xfId="0" applyFont="1" applyFill="1" applyBorder="1" applyProtection="1">
      <protection locked="0"/>
    </xf>
    <xf numFmtId="0" fontId="16" fillId="7" borderId="7" xfId="0" applyFont="1" applyFill="1" applyBorder="1" applyProtection="1">
      <protection locked="0"/>
    </xf>
    <xf numFmtId="0" fontId="16" fillId="7" borderId="3" xfId="0" applyFont="1" applyFill="1" applyBorder="1" applyProtection="1">
      <protection locked="0"/>
    </xf>
    <xf numFmtId="168" fontId="16" fillId="7" borderId="7" xfId="0" applyNumberFormat="1" applyFont="1" applyFill="1" applyBorder="1" applyProtection="1">
      <protection locked="0"/>
    </xf>
    <xf numFmtId="168" fontId="16" fillId="7" borderId="8" xfId="0" applyNumberFormat="1" applyFont="1" applyFill="1" applyBorder="1" applyProtection="1">
      <protection locked="0"/>
    </xf>
    <xf numFmtId="0" fontId="16" fillId="7" borderId="9" xfId="0" applyFont="1" applyFill="1" applyBorder="1" applyProtection="1">
      <protection locked="0"/>
    </xf>
    <xf numFmtId="0" fontId="16" fillId="7" borderId="10" xfId="0" applyFont="1" applyFill="1" applyBorder="1" applyProtection="1">
      <protection locked="0"/>
    </xf>
    <xf numFmtId="0" fontId="8" fillId="3" borderId="0" xfId="0" applyFont="1" applyFill="1" applyAlignment="1">
      <alignment horizontal="center"/>
    </xf>
    <xf numFmtId="0" fontId="8" fillId="3" borderId="9" xfId="0" applyFont="1" applyFill="1" applyBorder="1" applyAlignment="1">
      <alignment horizontal="center"/>
    </xf>
    <xf numFmtId="0" fontId="16" fillId="3" borderId="0" xfId="0" applyFont="1" applyFill="1" applyProtection="1">
      <protection hidden="1"/>
    </xf>
    <xf numFmtId="0" fontId="16" fillId="3" borderId="0" xfId="0" applyFont="1" applyFill="1" applyProtection="1">
      <protection locked="0"/>
    </xf>
    <xf numFmtId="0" fontId="17" fillId="3" borderId="0" xfId="0" applyFont="1" applyFill="1" applyProtection="1">
      <protection locked="0"/>
    </xf>
    <xf numFmtId="0" fontId="4" fillId="3" borderId="0" xfId="0" applyFont="1" applyFill="1" applyAlignment="1" applyProtection="1">
      <alignment horizontal="left"/>
      <protection hidden="1"/>
    </xf>
    <xf numFmtId="0" fontId="19" fillId="3" borderId="0" xfId="0" applyFont="1" applyFill="1" applyAlignment="1" applyProtection="1">
      <alignment horizontal="left"/>
      <protection hidden="1"/>
    </xf>
    <xf numFmtId="0" fontId="20" fillId="3" borderId="0" xfId="0" applyFont="1" applyFill="1" applyAlignment="1">
      <alignment horizontal="left"/>
    </xf>
    <xf numFmtId="0" fontId="20" fillId="3" borderId="0" xfId="0" applyFont="1" applyFill="1"/>
    <xf numFmtId="0" fontId="21" fillId="3" borderId="0" xfId="0" applyFont="1" applyFill="1" applyAlignment="1" applyProtection="1">
      <alignment horizontal="left"/>
      <protection locked="0"/>
    </xf>
    <xf numFmtId="0" fontId="22" fillId="3" borderId="0" xfId="0" applyFont="1" applyFill="1" applyAlignment="1">
      <alignment horizontal="left"/>
    </xf>
    <xf numFmtId="0" fontId="22" fillId="3" borderId="0" xfId="0" applyFont="1" applyFill="1"/>
    <xf numFmtId="0" fontId="23" fillId="3" borderId="0" xfId="0" applyFont="1" applyFill="1" applyAlignment="1" applyProtection="1">
      <alignment horizontal="left"/>
      <protection hidden="1"/>
    </xf>
    <xf numFmtId="0" fontId="23" fillId="3" borderId="0" xfId="0" applyFont="1" applyFill="1" applyAlignment="1" applyProtection="1">
      <alignment horizontal="left"/>
      <protection locked="0"/>
    </xf>
    <xf numFmtId="0" fontId="19" fillId="3" borderId="0" xfId="0" applyFont="1" applyFill="1" applyAlignment="1" applyProtection="1">
      <alignment horizontal="left"/>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3" borderId="0" xfId="0" applyFont="1" applyFill="1" applyAlignment="1">
      <alignment horizontal="left"/>
    </xf>
    <xf numFmtId="0" fontId="6" fillId="3" borderId="0" xfId="0" applyFont="1" applyFill="1"/>
    <xf numFmtId="0" fontId="12" fillId="3" borderId="0" xfId="0" applyFont="1" applyFill="1" applyAlignment="1" applyProtection="1">
      <alignment horizontal="left"/>
      <protection hidden="1"/>
    </xf>
    <xf numFmtId="0" fontId="0" fillId="0" borderId="28" xfId="0" applyBorder="1" applyAlignment="1">
      <alignment horizontal="center"/>
    </xf>
    <xf numFmtId="0" fontId="0" fillId="0" borderId="28" xfId="0" applyBorder="1"/>
    <xf numFmtId="0" fontId="16" fillId="3" borderId="0" xfId="0" applyFont="1" applyFill="1" applyAlignment="1" applyProtection="1">
      <alignment vertical="center"/>
      <protection hidden="1"/>
    </xf>
    <xf numFmtId="0" fontId="16" fillId="3" borderId="0" xfId="0" applyFont="1" applyFill="1" applyAlignment="1" applyProtection="1">
      <alignment vertical="center"/>
      <protection locked="0"/>
    </xf>
    <xf numFmtId="0" fontId="17" fillId="3" borderId="0" xfId="0" applyFont="1" applyFill="1" applyAlignment="1" applyProtection="1">
      <alignment vertical="center"/>
      <protection locked="0"/>
    </xf>
    <xf numFmtId="0" fontId="0" fillId="3" borderId="0" xfId="0" applyFill="1" applyAlignment="1">
      <alignment vertical="center"/>
    </xf>
    <xf numFmtId="0" fontId="0" fillId="0" borderId="0" xfId="0" applyAlignment="1">
      <alignment vertical="center"/>
    </xf>
    <xf numFmtId="0" fontId="3" fillId="3" borderId="29" xfId="0" applyFont="1" applyFill="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horizontal="right"/>
    </xf>
    <xf numFmtId="0" fontId="0" fillId="0" borderId="33" xfId="0" applyBorder="1"/>
    <xf numFmtId="0" fontId="0" fillId="0" borderId="34" xfId="0" applyBorder="1"/>
    <xf numFmtId="0" fontId="0" fillId="0" borderId="35" xfId="0" applyBorder="1"/>
    <xf numFmtId="0" fontId="0" fillId="0" borderId="36" xfId="0" applyBorder="1"/>
    <xf numFmtId="0" fontId="3" fillId="3" borderId="29" xfId="0" applyFont="1" applyFill="1" applyBorder="1"/>
    <xf numFmtId="0" fontId="0" fillId="0" borderId="30" xfId="0" applyBorder="1"/>
    <xf numFmtId="0" fontId="0" fillId="0" borderId="31" xfId="0" applyBorder="1"/>
    <xf numFmtId="0" fontId="0" fillId="0" borderId="34" xfId="0" applyBorder="1" applyAlignment="1">
      <alignment horizontal="right"/>
    </xf>
    <xf numFmtId="0" fontId="18" fillId="2" borderId="37" xfId="0" applyFont="1" applyFill="1" applyBorder="1" applyAlignment="1">
      <alignment vertical="top"/>
    </xf>
    <xf numFmtId="0" fontId="0" fillId="3" borderId="38" xfId="0" applyFill="1" applyBorder="1"/>
    <xf numFmtId="0" fontId="0" fillId="3" borderId="24" xfId="0" applyFill="1" applyBorder="1"/>
    <xf numFmtId="0" fontId="0" fillId="3" borderId="24" xfId="0" applyFill="1" applyBorder="1" applyAlignment="1">
      <alignment vertical="center"/>
    </xf>
    <xf numFmtId="0" fontId="20" fillId="3" borderId="24" xfId="0" applyFont="1" applyFill="1" applyBorder="1"/>
    <xf numFmtId="0" fontId="0" fillId="0" borderId="38" xfId="0" applyBorder="1"/>
    <xf numFmtId="0" fontId="0" fillId="0" borderId="32" xfId="0" applyBorder="1"/>
    <xf numFmtId="0" fontId="0" fillId="0" borderId="35" xfId="0" applyBorder="1" applyAlignment="1">
      <alignment horizontal="right"/>
    </xf>
    <xf numFmtId="0" fontId="0" fillId="0" borderId="33" xfId="0" applyBorder="1" applyAlignment="1">
      <alignment horizontal="center"/>
    </xf>
    <xf numFmtId="0" fontId="0" fillId="0" borderId="1" xfId="0" applyBorder="1" applyProtection="1">
      <protection locked="0"/>
    </xf>
    <xf numFmtId="0" fontId="0" fillId="0" borderId="0" xfId="0" applyProtection="1">
      <protection locked="0"/>
    </xf>
    <xf numFmtId="0" fontId="3" fillId="3" borderId="0" xfId="0" applyFont="1" applyFill="1" applyProtection="1">
      <protection locked="0"/>
    </xf>
    <xf numFmtId="0" fontId="0" fillId="3" borderId="0" xfId="0" applyFill="1" applyProtection="1">
      <protection locked="0"/>
    </xf>
    <xf numFmtId="0" fontId="3" fillId="7" borderId="1" xfId="0" applyFont="1" applyFill="1" applyBorder="1" applyProtection="1">
      <protection locked="0"/>
    </xf>
    <xf numFmtId="0" fontId="3" fillId="7"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166" fontId="0" fillId="0" borderId="1" xfId="0" applyNumberFormat="1" applyBorder="1" applyAlignment="1" applyProtection="1">
      <alignment horizontal="center"/>
      <protection locked="0"/>
    </xf>
    <xf numFmtId="166" fontId="10" fillId="0" borderId="0" xfId="0" applyNumberFormat="1" applyFont="1" applyAlignment="1" applyProtection="1">
      <alignment horizontal="center"/>
      <protection locked="0"/>
    </xf>
    <xf numFmtId="0" fontId="10" fillId="0" borderId="0" xfId="0" applyFont="1" applyProtection="1">
      <protection locked="0"/>
    </xf>
    <xf numFmtId="0" fontId="11" fillId="0" borderId="1" xfId="0" applyFont="1"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13" fillId="0" borderId="1" xfId="0" applyFont="1" applyBorder="1" applyAlignment="1" applyProtection="1">
      <alignment horizontal="center"/>
      <protection locked="0"/>
    </xf>
    <xf numFmtId="167" fontId="11" fillId="0" borderId="1" xfId="0" applyNumberFormat="1" applyFont="1" applyBorder="1" applyAlignment="1" applyProtection="1">
      <alignment horizontal="center"/>
      <protection locked="0"/>
    </xf>
    <xf numFmtId="0" fontId="13" fillId="0" borderId="1" xfId="0" applyFont="1" applyBorder="1" applyProtection="1">
      <protection locked="0"/>
    </xf>
    <xf numFmtId="0" fontId="14" fillId="0" borderId="1" xfId="0" applyFont="1" applyBorder="1" applyProtection="1">
      <protection locked="0"/>
    </xf>
    <xf numFmtId="0" fontId="7" fillId="0" borderId="1" xfId="0" applyFont="1" applyBorder="1" applyAlignment="1" applyProtection="1">
      <alignment horizontal="center"/>
      <protection locked="0"/>
    </xf>
    <xf numFmtId="166" fontId="11" fillId="0" borderId="1" xfId="0" applyNumberFormat="1" applyFont="1" applyBorder="1" applyAlignment="1" applyProtection="1">
      <alignment horizontal="center"/>
      <protection locked="0"/>
    </xf>
    <xf numFmtId="14" fontId="0" fillId="0" borderId="1" xfId="0" applyNumberFormat="1" applyBorder="1" applyAlignment="1" applyProtection="1">
      <alignment horizontal="center"/>
      <protection locked="0"/>
    </xf>
    <xf numFmtId="164" fontId="0" fillId="0" borderId="1" xfId="0" applyNumberFormat="1" applyBorder="1" applyProtection="1">
      <protection locked="0"/>
    </xf>
    <xf numFmtId="164" fontId="11" fillId="0" borderId="1" xfId="0" applyNumberFormat="1" applyFont="1" applyBorder="1" applyAlignment="1" applyProtection="1">
      <alignment horizontal="center"/>
      <protection locked="0"/>
    </xf>
    <xf numFmtId="9" fontId="3" fillId="7" borderId="1" xfId="0" applyNumberFormat="1" applyFont="1" applyFill="1" applyBorder="1" applyAlignment="1" applyProtection="1">
      <alignment horizontal="center"/>
      <protection locked="0"/>
    </xf>
    <xf numFmtId="9" fontId="0" fillId="7" borderId="1" xfId="0" applyNumberFormat="1" applyFill="1" applyBorder="1" applyProtection="1">
      <protection locked="0"/>
    </xf>
    <xf numFmtId="9" fontId="0" fillId="8" borderId="1" xfId="0" applyNumberFormat="1" applyFill="1" applyBorder="1" applyProtection="1">
      <protection locked="0"/>
    </xf>
    <xf numFmtId="0" fontId="0" fillId="6" borderId="1" xfId="0" applyFill="1" applyBorder="1" applyProtection="1">
      <protection locked="0"/>
    </xf>
    <xf numFmtId="0" fontId="0" fillId="6" borderId="1" xfId="0" applyFill="1" applyBorder="1" applyAlignment="1" applyProtection="1">
      <alignment horizontal="center"/>
      <protection locked="0"/>
    </xf>
    <xf numFmtId="0" fontId="0" fillId="7" borderId="1" xfId="0" applyFill="1" applyBorder="1" applyProtection="1">
      <protection locked="0"/>
    </xf>
    <xf numFmtId="0" fontId="0" fillId="2" borderId="1" xfId="0" applyFill="1" applyBorder="1" applyProtection="1">
      <protection locked="0"/>
    </xf>
    <xf numFmtId="0" fontId="18" fillId="0" borderId="1" xfId="0" applyFont="1" applyBorder="1"/>
    <xf numFmtId="0" fontId="0" fillId="0" borderId="39" xfId="0" applyBorder="1" applyAlignment="1" applyProtection="1">
      <alignment horizontal="center"/>
      <protection locked="0"/>
    </xf>
    <xf numFmtId="0" fontId="11" fillId="0" borderId="1" xfId="0" applyFont="1" applyBorder="1" applyProtection="1">
      <protection locked="0"/>
    </xf>
    <xf numFmtId="0" fontId="11" fillId="0" borderId="19" xfId="0" applyFont="1" applyBorder="1" applyProtection="1">
      <protection locked="0"/>
    </xf>
    <xf numFmtId="0" fontId="11" fillId="0" borderId="0" xfId="0" applyFont="1" applyProtection="1">
      <protection locked="0"/>
    </xf>
    <xf numFmtId="0" fontId="3" fillId="10" borderId="1" xfId="0" applyFont="1" applyFill="1" applyBorder="1" applyProtection="1">
      <protection locked="0"/>
    </xf>
    <xf numFmtId="0" fontId="3" fillId="10" borderId="1" xfId="0" applyFont="1" applyFill="1"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40" xfId="0" applyBorder="1" applyProtection="1">
      <protection locked="0"/>
    </xf>
    <xf numFmtId="0" fontId="0" fillId="0" borderId="22" xfId="0" applyBorder="1" applyProtection="1">
      <protection locked="0"/>
    </xf>
    <xf numFmtId="0" fontId="0" fillId="0" borderId="38" xfId="0" applyBorder="1" applyProtection="1">
      <protection locked="0"/>
    </xf>
    <xf numFmtId="0" fontId="4" fillId="0" borderId="1" xfId="0" applyFont="1" applyBorder="1" applyAlignment="1" applyProtection="1">
      <alignment horizontal="left"/>
      <protection locked="0"/>
    </xf>
    <xf numFmtId="16" fontId="0" fillId="0" borderId="0" xfId="0" applyNumberFormat="1" applyProtection="1">
      <protection locked="0"/>
    </xf>
    <xf numFmtId="0" fontId="1" fillId="0" borderId="0" xfId="0" applyFont="1" applyProtection="1">
      <protection locked="0"/>
    </xf>
    <xf numFmtId="0" fontId="24" fillId="0" borderId="0" xfId="0" applyFont="1" applyAlignment="1" applyProtection="1">
      <alignment horizontal="left"/>
      <protection locked="0"/>
    </xf>
    <xf numFmtId="0" fontId="25" fillId="0" borderId="0" xfId="0" applyFont="1" applyProtection="1">
      <protection locked="0"/>
    </xf>
    <xf numFmtId="0" fontId="24" fillId="0" borderId="0" xfId="0" applyFont="1" applyAlignment="1" applyProtection="1">
      <alignment horizontal="right"/>
      <protection locked="0"/>
    </xf>
    <xf numFmtId="2" fontId="24" fillId="0" borderId="0" xfId="0" applyNumberFormat="1" applyFont="1" applyAlignment="1" applyProtection="1">
      <alignment horizontal="right"/>
      <protection locked="0"/>
    </xf>
    <xf numFmtId="0" fontId="0" fillId="3" borderId="26" xfId="0" applyFill="1" applyBorder="1"/>
    <xf numFmtId="0" fontId="0" fillId="3" borderId="27" xfId="0" applyFill="1" applyBorder="1"/>
    <xf numFmtId="0" fontId="0" fillId="0" borderId="23" xfId="0" applyBorder="1" applyAlignment="1">
      <alignment horizontal="right"/>
    </xf>
    <xf numFmtId="0" fontId="0" fillId="3" borderId="25" xfId="0" applyFill="1" applyBorder="1"/>
    <xf numFmtId="0" fontId="0" fillId="3" borderId="40" xfId="0" applyFill="1" applyBorder="1"/>
    <xf numFmtId="0" fontId="0" fillId="3" borderId="22" xfId="0" applyFill="1" applyBorder="1"/>
    <xf numFmtId="0" fontId="0" fillId="0" borderId="29" xfId="0" applyBorder="1"/>
    <xf numFmtId="164" fontId="18" fillId="0" borderId="1" xfId="0" applyNumberFormat="1" applyFont="1" applyBorder="1"/>
    <xf numFmtId="0" fontId="3" fillId="6" borderId="41" xfId="0" applyFont="1" applyFill="1" applyBorder="1" applyAlignment="1">
      <alignment horizontal="center"/>
    </xf>
    <xf numFmtId="0" fontId="11" fillId="0" borderId="0" xfId="0" applyFont="1"/>
    <xf numFmtId="0" fontId="4" fillId="0" borderId="0" xfId="0" applyFont="1"/>
    <xf numFmtId="0" fontId="0" fillId="11" borderId="0" xfId="0" applyFill="1"/>
    <xf numFmtId="0" fontId="27" fillId="11" borderId="0" xfId="0" applyFont="1" applyFill="1" applyAlignment="1">
      <alignment vertical="center"/>
    </xf>
    <xf numFmtId="0" fontId="3" fillId="11" borderId="0" xfId="0" applyFont="1" applyFill="1" applyAlignment="1">
      <alignment horizontal="right"/>
    </xf>
    <xf numFmtId="0" fontId="3" fillId="3" borderId="1" xfId="0" applyFont="1" applyFill="1" applyBorder="1" applyAlignment="1">
      <alignment horizontal="center"/>
    </xf>
    <xf numFmtId="0" fontId="3" fillId="11" borderId="9" xfId="0" applyFont="1" applyFill="1" applyBorder="1" applyAlignment="1">
      <alignment horizontal="center"/>
    </xf>
    <xf numFmtId="0" fontId="0" fillId="11" borderId="9" xfId="0" applyFill="1" applyBorder="1" applyAlignment="1">
      <alignment horizontal="center"/>
    </xf>
    <xf numFmtId="0" fontId="6" fillId="11" borderId="0" xfId="0" applyFont="1" applyFill="1" applyAlignment="1">
      <alignment horizontal="center"/>
    </xf>
    <xf numFmtId="0" fontId="28" fillId="11" borderId="0" xfId="0" applyFont="1" applyFill="1"/>
    <xf numFmtId="0" fontId="29" fillId="11" borderId="0" xfId="0" applyFont="1" applyFill="1"/>
    <xf numFmtId="0" fontId="29" fillId="11" borderId="0" xfId="0" applyFont="1" applyFill="1" applyAlignment="1">
      <alignment horizontal="center"/>
    </xf>
    <xf numFmtId="0" fontId="0" fillId="11" borderId="0" xfId="0" applyFill="1" applyAlignment="1">
      <alignment horizontal="center"/>
    </xf>
    <xf numFmtId="0" fontId="0" fillId="11" borderId="9" xfId="0" applyFill="1" applyBorder="1"/>
    <xf numFmtId="0" fontId="30" fillId="11" borderId="0" xfId="0" applyFont="1" applyFill="1" applyAlignment="1">
      <alignment horizontal="center"/>
    </xf>
    <xf numFmtId="0" fontId="3" fillId="11" borderId="0" xfId="0" applyFont="1" applyFill="1" applyAlignment="1">
      <alignment horizontal="center"/>
    </xf>
    <xf numFmtId="0" fontId="15" fillId="11" borderId="0" xfId="0" applyFont="1" applyFill="1" applyAlignment="1">
      <alignment horizontal="center"/>
    </xf>
    <xf numFmtId="0" fontId="28" fillId="11" borderId="0" xfId="0" applyFont="1" applyFill="1" applyAlignment="1">
      <alignment horizontal="center"/>
    </xf>
    <xf numFmtId="0" fontId="3" fillId="11" borderId="0" xfId="0" applyFont="1" applyFill="1" applyAlignment="1">
      <alignment vertical="center"/>
    </xf>
    <xf numFmtId="0" fontId="0" fillId="0" borderId="42" xfId="0" applyBorder="1"/>
    <xf numFmtId="0" fontId="0" fillId="0" borderId="22" xfId="0" applyBorder="1" applyAlignment="1">
      <alignment horizontal="center"/>
    </xf>
    <xf numFmtId="0" fontId="0" fillId="0" borderId="38" xfId="0" applyBorder="1" applyAlignment="1">
      <alignment horizontal="center"/>
    </xf>
    <xf numFmtId="0" fontId="0" fillId="0" borderId="42" xfId="0" applyBorder="1" applyAlignment="1">
      <alignment horizontal="center"/>
    </xf>
    <xf numFmtId="0" fontId="0" fillId="0" borderId="43" xfId="0" applyBorder="1"/>
    <xf numFmtId="0" fontId="0" fillId="0" borderId="26" xfId="0" applyBorder="1" applyAlignment="1">
      <alignment horizontal="center"/>
    </xf>
    <xf numFmtId="0" fontId="0" fillId="0" borderId="27" xfId="0" applyBorder="1" applyAlignment="1">
      <alignment horizontal="center"/>
    </xf>
    <xf numFmtId="0" fontId="0" fillId="0" borderId="43" xfId="0" applyBorder="1" applyAlignment="1">
      <alignment horizontal="center"/>
    </xf>
    <xf numFmtId="0" fontId="0" fillId="0" borderId="44" xfId="0" applyBorder="1"/>
    <xf numFmtId="166" fontId="0" fillId="0" borderId="0" xfId="0" applyNumberFormat="1" applyAlignment="1">
      <alignment horizontal="center"/>
    </xf>
    <xf numFmtId="0" fontId="0" fillId="0" borderId="42" xfId="0" applyBorder="1" applyAlignment="1">
      <alignment horizontal="right"/>
    </xf>
    <xf numFmtId="0" fontId="0" fillId="0" borderId="44" xfId="0" applyBorder="1" applyAlignment="1">
      <alignment horizontal="right"/>
    </xf>
    <xf numFmtId="0" fontId="0" fillId="0" borderId="43" xfId="0" applyBorder="1" applyAlignment="1">
      <alignment horizontal="right"/>
    </xf>
    <xf numFmtId="0" fontId="0" fillId="0" borderId="45" xfId="0" applyBorder="1"/>
    <xf numFmtId="0" fontId="0" fillId="0" borderId="46" xfId="0" applyBorder="1" applyAlignment="1">
      <alignment horizontal="center"/>
    </xf>
    <xf numFmtId="0" fontId="33" fillId="0" borderId="0" xfId="0" applyFont="1"/>
    <xf numFmtId="0" fontId="3" fillId="7" borderId="47" xfId="0" applyFont="1" applyFill="1" applyBorder="1" applyAlignment="1">
      <alignment horizontal="center"/>
    </xf>
    <xf numFmtId="0" fontId="3" fillId="8" borderId="47" xfId="0" applyFont="1" applyFill="1" applyBorder="1" applyAlignment="1">
      <alignment horizontal="center"/>
    </xf>
    <xf numFmtId="0" fontId="11" fillId="8" borderId="1" xfId="0" applyFont="1" applyFill="1" applyBorder="1" applyAlignment="1" applyProtection="1">
      <alignment horizontal="center"/>
      <protection locked="0"/>
    </xf>
    <xf numFmtId="0" fontId="11" fillId="7" borderId="41" xfId="0" applyFont="1" applyFill="1" applyBorder="1" applyAlignment="1" applyProtection="1">
      <alignment horizontal="center"/>
      <protection locked="0"/>
    </xf>
    <xf numFmtId="0" fontId="0" fillId="0" borderId="24" xfId="0" applyBorder="1" applyAlignment="1">
      <alignment horizontal="center"/>
    </xf>
    <xf numFmtId="0" fontId="0" fillId="8" borderId="29" xfId="0" applyFill="1" applyBorder="1" applyAlignment="1">
      <alignment horizontal="center"/>
    </xf>
    <xf numFmtId="0" fontId="0" fillId="8" borderId="48" xfId="0" applyFill="1" applyBorder="1" applyAlignment="1">
      <alignment horizontal="center"/>
    </xf>
    <xf numFmtId="0" fontId="0" fillId="6" borderId="48" xfId="0" applyFill="1" applyBorder="1" applyAlignment="1">
      <alignment horizontal="center"/>
    </xf>
    <xf numFmtId="0" fontId="0" fillId="7" borderId="48" xfId="0" applyFill="1" applyBorder="1" applyAlignment="1">
      <alignment horizontal="center"/>
    </xf>
    <xf numFmtId="164" fontId="0" fillId="0" borderId="24" xfId="0" applyNumberFormat="1" applyBorder="1"/>
    <xf numFmtId="164" fontId="0" fillId="0" borderId="26" xfId="0" applyNumberFormat="1" applyBorder="1"/>
    <xf numFmtId="164" fontId="0" fillId="0" borderId="27" xfId="0" applyNumberFormat="1" applyBorder="1"/>
    <xf numFmtId="0" fontId="0" fillId="6" borderId="0" xfId="0" applyFill="1" applyAlignment="1">
      <alignment horizontal="right"/>
    </xf>
    <xf numFmtId="0" fontId="0" fillId="12" borderId="26" xfId="0" applyFill="1" applyBorder="1" applyAlignment="1">
      <alignment horizontal="right"/>
    </xf>
    <xf numFmtId="0" fontId="0" fillId="12" borderId="25" xfId="0" applyFill="1" applyBorder="1"/>
    <xf numFmtId="0" fontId="0" fillId="0" borderId="40" xfId="0" applyBorder="1" applyAlignment="1">
      <alignment horizontal="right"/>
    </xf>
    <xf numFmtId="0" fontId="0" fillId="0" borderId="22" xfId="0" applyBorder="1" applyAlignment="1">
      <alignment horizontal="right"/>
    </xf>
    <xf numFmtId="164" fontId="0" fillId="0" borderId="22" xfId="0" applyNumberFormat="1" applyBorder="1"/>
    <xf numFmtId="164" fontId="0" fillId="0" borderId="38" xfId="0" applyNumberFormat="1" applyBorder="1"/>
    <xf numFmtId="0" fontId="3" fillId="0" borderId="4" xfId="0" applyFont="1" applyBorder="1" applyAlignment="1">
      <alignment horizontal="center"/>
    </xf>
    <xf numFmtId="0" fontId="3" fillId="0" borderId="6" xfId="0" applyFont="1" applyBorder="1" applyAlignment="1">
      <alignment horizontal="center"/>
    </xf>
    <xf numFmtId="0" fontId="10" fillId="3" borderId="0" xfId="0" applyFont="1" applyFill="1" applyAlignment="1">
      <alignment horizontal="center"/>
    </xf>
    <xf numFmtId="0" fontId="13" fillId="3" borderId="0" xfId="0" applyFont="1" applyFill="1" applyAlignment="1">
      <alignment horizontal="center"/>
    </xf>
    <xf numFmtId="0" fontId="34" fillId="3" borderId="0" xfId="0" applyFont="1" applyFill="1" applyAlignment="1">
      <alignment horizontal="center" vertical="center"/>
    </xf>
    <xf numFmtId="0" fontId="3" fillId="3" borderId="49" xfId="0" applyFont="1" applyFill="1" applyBorder="1"/>
    <xf numFmtId="0" fontId="3" fillId="3" borderId="50" xfId="0" applyFont="1" applyFill="1" applyBorder="1" applyAlignment="1">
      <alignment horizontal="center"/>
    </xf>
    <xf numFmtId="0" fontId="3" fillId="2" borderId="23" xfId="0" applyFont="1" applyFill="1" applyBorder="1" applyAlignment="1">
      <alignment horizontal="right"/>
    </xf>
    <xf numFmtId="0" fontId="3" fillId="2" borderId="24" xfId="0" applyFont="1" applyFill="1" applyBorder="1" applyAlignment="1">
      <alignment horizontal="center"/>
    </xf>
    <xf numFmtId="0" fontId="3" fillId="2" borderId="25" xfId="0" applyFont="1" applyFill="1" applyBorder="1" applyAlignment="1">
      <alignment horizontal="right"/>
    </xf>
    <xf numFmtId="0" fontId="3" fillId="2" borderId="27" xfId="0" applyFont="1" applyFill="1"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xf numFmtId="0" fontId="0" fillId="0" borderId="55" xfId="0" applyBorder="1"/>
    <xf numFmtId="0" fontId="0" fillId="0" borderId="51" xfId="0" applyBorder="1"/>
    <xf numFmtId="166" fontId="7" fillId="6" borderId="51" xfId="0" applyNumberFormat="1" applyFont="1" applyFill="1" applyBorder="1" applyAlignment="1">
      <alignment horizontal="center"/>
    </xf>
    <xf numFmtId="166" fontId="7" fillId="6" borderId="53" xfId="0" applyNumberFormat="1" applyFont="1" applyFill="1" applyBorder="1" applyAlignment="1">
      <alignment horizontal="center"/>
    </xf>
    <xf numFmtId="166" fontId="7" fillId="6" borderId="52" xfId="0" applyNumberFormat="1" applyFont="1" applyFill="1" applyBorder="1" applyAlignment="1">
      <alignment horizontal="center"/>
    </xf>
    <xf numFmtId="0" fontId="11" fillId="0" borderId="28" xfId="0" applyFont="1" applyBorder="1" applyAlignment="1" applyProtection="1">
      <alignment horizontal="center"/>
      <protection locked="0"/>
    </xf>
    <xf numFmtId="0" fontId="0" fillId="0" borderId="23" xfId="0" applyBorder="1" applyAlignment="1" applyProtection="1">
      <alignment horizontal="left"/>
      <protection locked="0"/>
    </xf>
    <xf numFmtId="0" fontId="0" fillId="0" borderId="32" xfId="0" applyBorder="1" applyProtection="1">
      <protection locked="0"/>
    </xf>
    <xf numFmtId="9" fontId="3" fillId="6" borderId="37" xfId="0" applyNumberFormat="1" applyFont="1" applyFill="1" applyBorder="1" applyAlignment="1" applyProtection="1">
      <alignment horizontal="center"/>
      <protection locked="0"/>
    </xf>
    <xf numFmtId="0" fontId="0" fillId="0" borderId="33" xfId="0" applyBorder="1" applyAlignment="1" applyProtection="1">
      <alignment horizontal="center"/>
      <protection locked="0"/>
    </xf>
    <xf numFmtId="0" fontId="11" fillId="0" borderId="33" xfId="0" applyFont="1" applyBorder="1" applyProtection="1">
      <protection locked="0"/>
    </xf>
    <xf numFmtId="0" fontId="0" fillId="0" borderId="1" xfId="0" applyBorder="1" applyAlignment="1" applyProtection="1">
      <alignment horizontal="right"/>
      <protection locked="0"/>
    </xf>
    <xf numFmtId="0" fontId="0" fillId="0" borderId="0" xfId="0" applyAlignment="1" applyProtection="1">
      <alignment horizontal="right"/>
      <protection locked="0"/>
    </xf>
    <xf numFmtId="0" fontId="0" fillId="0" borderId="35" xfId="0" applyBorder="1" applyAlignment="1" applyProtection="1">
      <alignment horizontal="right"/>
      <protection locked="0"/>
    </xf>
    <xf numFmtId="0" fontId="11" fillId="0" borderId="36" xfId="0" applyFont="1" applyBorder="1" applyProtection="1">
      <protection locked="0"/>
    </xf>
    <xf numFmtId="0" fontId="13" fillId="0" borderId="31" xfId="0" applyFont="1" applyBorder="1" applyProtection="1">
      <protection locked="0"/>
    </xf>
    <xf numFmtId="0" fontId="13" fillId="0" borderId="33" xfId="0" applyFont="1" applyBorder="1" applyProtection="1">
      <protection locked="0"/>
    </xf>
    <xf numFmtId="0" fontId="13" fillId="0" borderId="36" xfId="0" applyFont="1" applyBorder="1" applyProtection="1">
      <protection locked="0"/>
    </xf>
    <xf numFmtId="0" fontId="11" fillId="0" borderId="56" xfId="0" applyFont="1" applyBorder="1" applyProtection="1">
      <protection locked="0"/>
    </xf>
    <xf numFmtId="0" fontId="13" fillId="0" borderId="24" xfId="0" applyFont="1" applyBorder="1" applyProtection="1">
      <protection locked="0"/>
    </xf>
    <xf numFmtId="0" fontId="11" fillId="0" borderId="27" xfId="0" applyFont="1" applyBorder="1" applyProtection="1">
      <protection locked="0"/>
    </xf>
    <xf numFmtId="0" fontId="13" fillId="0" borderId="1" xfId="0" applyFont="1" applyBorder="1" applyAlignment="1" applyProtection="1">
      <alignment horizontal="center" vertical="center"/>
      <protection locked="0"/>
    </xf>
    <xf numFmtId="0" fontId="11" fillId="0" borderId="35" xfId="0" applyFont="1" applyBorder="1" applyAlignment="1" applyProtection="1">
      <alignment horizontal="center"/>
      <protection locked="0"/>
    </xf>
    <xf numFmtId="9" fontId="13" fillId="6" borderId="57" xfId="0" applyNumberFormat="1" applyFont="1" applyFill="1" applyBorder="1" applyAlignment="1" applyProtection="1">
      <alignment horizontal="center"/>
      <protection locked="0"/>
    </xf>
    <xf numFmtId="9" fontId="13" fillId="6" borderId="30" xfId="0" applyNumberFormat="1" applyFont="1" applyFill="1" applyBorder="1" applyAlignment="1" applyProtection="1">
      <alignment horizontal="center"/>
      <protection locked="0"/>
    </xf>
    <xf numFmtId="0" fontId="13" fillId="0" borderId="0" xfId="0" applyFont="1" applyProtection="1">
      <protection locked="0"/>
    </xf>
    <xf numFmtId="0" fontId="31" fillId="11" borderId="1" xfId="0" applyFont="1" applyFill="1" applyBorder="1" applyProtection="1">
      <protection locked="0"/>
    </xf>
    <xf numFmtId="0" fontId="18" fillId="3" borderId="1" xfId="0" applyFont="1" applyFill="1" applyBorder="1" applyAlignment="1" applyProtection="1">
      <alignment horizontal="center"/>
      <protection locked="0"/>
    </xf>
    <xf numFmtId="0" fontId="11" fillId="11" borderId="1" xfId="0" applyFont="1" applyFill="1" applyBorder="1" applyProtection="1">
      <protection locked="0"/>
    </xf>
    <xf numFmtId="0" fontId="0" fillId="8" borderId="58" xfId="0" applyFill="1" applyBorder="1" applyProtection="1">
      <protection locked="0"/>
    </xf>
    <xf numFmtId="0" fontId="0" fillId="8" borderId="24" xfId="0" applyFill="1" applyBorder="1" applyAlignment="1" applyProtection="1">
      <alignment horizontal="center"/>
      <protection locked="0"/>
    </xf>
    <xf numFmtId="0" fontId="0" fillId="6" borderId="24" xfId="0" applyFill="1" applyBorder="1" applyAlignment="1" applyProtection="1">
      <alignment horizontal="center"/>
      <protection locked="0"/>
    </xf>
    <xf numFmtId="0" fontId="0" fillId="7" borderId="24" xfId="0" applyFill="1" applyBorder="1" applyAlignment="1" applyProtection="1">
      <alignment horizontal="center"/>
      <protection locked="0"/>
    </xf>
    <xf numFmtId="0" fontId="0" fillId="8" borderId="59" xfId="0" applyFill="1" applyBorder="1" applyProtection="1">
      <protection locked="0"/>
    </xf>
    <xf numFmtId="0" fontId="0" fillId="8" borderId="27" xfId="0" applyFill="1" applyBorder="1" applyAlignment="1" applyProtection="1">
      <alignment horizontal="center"/>
      <protection locked="0"/>
    </xf>
    <xf numFmtId="0" fontId="0" fillId="6" borderId="27"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10" fillId="0" borderId="60"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1" fillId="0" borderId="60"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38"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24" xfId="0" applyFont="1" applyBorder="1" applyAlignment="1" applyProtection="1">
      <alignment horizontal="center"/>
      <protection locked="0"/>
    </xf>
    <xf numFmtId="0" fontId="11" fillId="0" borderId="25"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33"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3" fillId="0" borderId="47" xfId="0" applyFont="1" applyBorder="1" applyAlignment="1" applyProtection="1">
      <alignment horizontal="center"/>
      <protection locked="0"/>
    </xf>
    <xf numFmtId="0" fontId="13" fillId="8" borderId="47" xfId="0" applyFont="1" applyFill="1" applyBorder="1" applyAlignment="1" applyProtection="1">
      <alignment horizontal="center"/>
      <protection locked="0"/>
    </xf>
    <xf numFmtId="0" fontId="13" fillId="7" borderId="47" xfId="0" applyFont="1" applyFill="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61" xfId="0" applyFont="1" applyBorder="1" applyAlignment="1" applyProtection="1">
      <alignment horizontal="center"/>
      <protection locked="0"/>
    </xf>
    <xf numFmtId="0" fontId="13" fillId="0" borderId="62" xfId="0" applyFont="1" applyBorder="1" applyProtection="1">
      <protection locked="0"/>
    </xf>
    <xf numFmtId="10" fontId="13" fillId="0" borderId="47" xfId="0" applyNumberFormat="1" applyFont="1" applyBorder="1" applyProtection="1">
      <protection locked="0"/>
    </xf>
    <xf numFmtId="10" fontId="13" fillId="0" borderId="63" xfId="0" applyNumberFormat="1" applyFont="1" applyBorder="1" applyProtection="1">
      <protection locked="0"/>
    </xf>
    <xf numFmtId="10" fontId="11" fillId="0" borderId="64" xfId="0" applyNumberFormat="1" applyFont="1" applyBorder="1" applyProtection="1">
      <protection locked="0"/>
    </xf>
    <xf numFmtId="0" fontId="13" fillId="0" borderId="47" xfId="0" applyFont="1" applyBorder="1" applyProtection="1">
      <protection locked="0"/>
    </xf>
    <xf numFmtId="164" fontId="11" fillId="0" borderId="0" xfId="0" applyNumberFormat="1" applyFont="1" applyProtection="1">
      <protection locked="0"/>
    </xf>
    <xf numFmtId="164" fontId="11" fillId="0" borderId="24" xfId="0" applyNumberFormat="1" applyFont="1" applyBorder="1" applyProtection="1">
      <protection locked="0"/>
    </xf>
    <xf numFmtId="164" fontId="11" fillId="0" borderId="65" xfId="0" applyNumberFormat="1" applyFont="1" applyBorder="1" applyProtection="1">
      <protection locked="0"/>
    </xf>
    <xf numFmtId="164" fontId="11" fillId="0" borderId="66" xfId="0" applyNumberFormat="1" applyFont="1" applyBorder="1" applyProtection="1">
      <protection locked="0"/>
    </xf>
    <xf numFmtId="0" fontId="13" fillId="0" borderId="33"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11" fillId="5" borderId="1" xfId="0" applyFont="1" applyFill="1" applyBorder="1" applyAlignment="1" applyProtection="1">
      <alignment horizontal="center" vertical="center"/>
      <protection locked="0"/>
    </xf>
    <xf numFmtId="166" fontId="13" fillId="6" borderId="54" xfId="0" applyNumberFormat="1" applyFont="1" applyFill="1" applyBorder="1" applyAlignment="1" applyProtection="1">
      <alignment horizontal="center"/>
      <protection locked="0"/>
    </xf>
    <xf numFmtId="166" fontId="11" fillId="0" borderId="3" xfId="0" applyNumberFormat="1" applyFont="1" applyBorder="1" applyAlignment="1" applyProtection="1">
      <alignment horizontal="center"/>
      <protection locked="0"/>
    </xf>
    <xf numFmtId="166" fontId="13" fillId="6" borderId="0" xfId="0" applyNumberFormat="1" applyFont="1" applyFill="1" applyAlignment="1" applyProtection="1">
      <alignment horizontal="center"/>
      <protection locked="0"/>
    </xf>
    <xf numFmtId="166" fontId="13" fillId="6" borderId="3" xfId="0" applyNumberFormat="1" applyFont="1" applyFill="1" applyBorder="1" applyAlignment="1" applyProtection="1">
      <alignment horizontal="center"/>
      <protection locked="0"/>
    </xf>
    <xf numFmtId="166" fontId="11" fillId="0" borderId="54" xfId="0" applyNumberFormat="1" applyFont="1" applyBorder="1" applyAlignment="1" applyProtection="1">
      <alignment horizontal="center"/>
      <protection locked="0"/>
    </xf>
    <xf numFmtId="0" fontId="11" fillId="0" borderId="54" xfId="0" applyFont="1" applyBorder="1" applyAlignment="1" applyProtection="1">
      <alignment horizontal="center"/>
      <protection locked="0"/>
    </xf>
    <xf numFmtId="0" fontId="11" fillId="0" borderId="3" xfId="0" applyFont="1" applyBorder="1" applyAlignment="1" applyProtection="1">
      <alignment horizontal="center"/>
      <protection locked="0"/>
    </xf>
    <xf numFmtId="166" fontId="13" fillId="6" borderId="55" xfId="0" applyNumberFormat="1" applyFont="1" applyFill="1" applyBorder="1" applyAlignment="1" applyProtection="1">
      <alignment horizontal="center"/>
      <protection locked="0"/>
    </xf>
    <xf numFmtId="166" fontId="11" fillId="0" borderId="67" xfId="0" applyNumberFormat="1" applyFont="1" applyBorder="1" applyAlignment="1" applyProtection="1">
      <alignment horizontal="center"/>
      <protection locked="0"/>
    </xf>
    <xf numFmtId="166" fontId="13" fillId="6" borderId="26" xfId="0" applyNumberFormat="1" applyFont="1" applyFill="1" applyBorder="1" applyAlignment="1" applyProtection="1">
      <alignment horizontal="center"/>
      <protection locked="0"/>
    </xf>
    <xf numFmtId="166" fontId="13" fillId="6" borderId="67" xfId="0" applyNumberFormat="1" applyFont="1" applyFill="1" applyBorder="1" applyAlignment="1" applyProtection="1">
      <alignment horizontal="center"/>
      <protection locked="0"/>
    </xf>
    <xf numFmtId="166" fontId="11" fillId="0" borderId="55" xfId="0" applyNumberFormat="1" applyFont="1" applyBorder="1" applyAlignment="1" applyProtection="1">
      <alignment horizontal="center"/>
      <protection locked="0"/>
    </xf>
    <xf numFmtId="0" fontId="11" fillId="0" borderId="55" xfId="0" applyFont="1" applyBorder="1" applyAlignment="1" applyProtection="1">
      <alignment horizontal="center"/>
      <protection locked="0"/>
    </xf>
    <xf numFmtId="0" fontId="11" fillId="0" borderId="67" xfId="0" applyFont="1" applyBorder="1" applyAlignment="1" applyProtection="1">
      <alignment horizontal="center"/>
      <protection locked="0"/>
    </xf>
    <xf numFmtId="166" fontId="0" fillId="0" borderId="52" xfId="0" applyNumberFormat="1" applyBorder="1" applyAlignment="1" applyProtection="1">
      <alignment horizontal="center"/>
      <protection locked="0"/>
    </xf>
    <xf numFmtId="166" fontId="0" fillId="0" borderId="51" xfId="0" applyNumberFormat="1" applyBorder="1" applyAlignment="1" applyProtection="1">
      <alignment horizontal="center"/>
      <protection locked="0"/>
    </xf>
    <xf numFmtId="0" fontId="37" fillId="0" borderId="1" xfId="0" applyFont="1" applyBorder="1" applyAlignment="1" applyProtection="1">
      <alignment horizontal="center"/>
      <protection hidden="1"/>
    </xf>
    <xf numFmtId="169" fontId="0" fillId="0" borderId="1" xfId="1" applyNumberFormat="1" applyFont="1" applyFill="1" applyBorder="1" applyProtection="1">
      <protection hidden="1"/>
    </xf>
    <xf numFmtId="0" fontId="0" fillId="0" borderId="1" xfId="1" applyNumberFormat="1" applyFont="1" applyFill="1" applyBorder="1" applyAlignment="1" applyProtection="1">
      <alignment horizontal="right"/>
      <protection hidden="1"/>
    </xf>
    <xf numFmtId="169" fontId="0" fillId="0" borderId="68" xfId="1" applyNumberFormat="1" applyFont="1" applyFill="1" applyBorder="1" applyProtection="1">
      <protection hidden="1"/>
    </xf>
    <xf numFmtId="169" fontId="0" fillId="0" borderId="21" xfId="1" applyNumberFormat="1" applyFont="1" applyFill="1" applyBorder="1" applyProtection="1">
      <protection hidden="1"/>
    </xf>
    <xf numFmtId="0" fontId="0" fillId="0" borderId="1" xfId="1" applyNumberFormat="1" applyFont="1" applyFill="1" applyBorder="1" applyProtection="1">
      <protection hidden="1"/>
    </xf>
    <xf numFmtId="0" fontId="0" fillId="3" borderId="0" xfId="0" applyFill="1" applyProtection="1">
      <protection hidden="1"/>
    </xf>
    <xf numFmtId="166" fontId="0" fillId="0" borderId="1" xfId="1" applyNumberFormat="1" applyFont="1" applyFill="1" applyBorder="1" applyProtection="1">
      <protection hidden="1"/>
    </xf>
    <xf numFmtId="0" fontId="11" fillId="0" borderId="60" xfId="1" applyNumberFormat="1" applyFont="1" applyFill="1" applyBorder="1" applyAlignment="1" applyProtection="1">
      <alignment horizontal="center"/>
      <protection locked="0"/>
    </xf>
    <xf numFmtId="0" fontId="0" fillId="0" borderId="0" xfId="0" applyAlignment="1" applyProtection="1">
      <alignment horizontal="left"/>
      <protection locked="0"/>
    </xf>
    <xf numFmtId="0" fontId="8" fillId="6" borderId="4" xfId="0" applyFont="1" applyFill="1" applyBorder="1" applyAlignment="1">
      <alignment horizontal="center"/>
    </xf>
    <xf numFmtId="0" fontId="8" fillId="6" borderId="5" xfId="0" applyFont="1" applyFill="1" applyBorder="1" applyAlignment="1">
      <alignment horizontal="center"/>
    </xf>
    <xf numFmtId="0" fontId="8" fillId="6" borderId="6" xfId="0" applyFont="1" applyFill="1" applyBorder="1" applyAlignment="1">
      <alignment horizontal="center"/>
    </xf>
    <xf numFmtId="0" fontId="8" fillId="6" borderId="8" xfId="0" applyFont="1" applyFill="1" applyBorder="1" applyAlignment="1">
      <alignment horizontal="center"/>
    </xf>
    <xf numFmtId="0" fontId="8" fillId="6" borderId="9" xfId="0" applyFont="1" applyFill="1" applyBorder="1" applyAlignment="1">
      <alignment horizontal="center"/>
    </xf>
    <xf numFmtId="0" fontId="8" fillId="6" borderId="10" xfId="0" applyFont="1" applyFill="1" applyBorder="1" applyAlignment="1">
      <alignment horizontal="center"/>
    </xf>
    <xf numFmtId="0" fontId="9" fillId="3" borderId="0" xfId="0" applyFont="1" applyFill="1" applyAlignment="1">
      <alignment horizontal="center"/>
    </xf>
    <xf numFmtId="0" fontId="0" fillId="0" borderId="41" xfId="0" applyBorder="1" applyProtection="1">
      <protection locked="0"/>
    </xf>
    <xf numFmtId="0" fontId="0" fillId="0" borderId="69" xfId="0" applyBorder="1" applyProtection="1">
      <protection locked="0"/>
    </xf>
    <xf numFmtId="0" fontId="0" fillId="0" borderId="37" xfId="0" applyBorder="1" applyProtection="1">
      <protection locked="0"/>
    </xf>
    <xf numFmtId="0" fontId="0" fillId="0" borderId="41" xfId="0" applyBorder="1" applyAlignment="1">
      <alignment horizontal="center"/>
    </xf>
    <xf numFmtId="0" fontId="0" fillId="0" borderId="37" xfId="0" applyBorder="1" applyAlignment="1">
      <alignment horizontal="center"/>
    </xf>
    <xf numFmtId="0" fontId="0" fillId="0" borderId="41" xfId="0" applyBorder="1" applyAlignment="1" applyProtection="1">
      <alignment horizontal="center"/>
      <protection locked="0"/>
    </xf>
    <xf numFmtId="0" fontId="0" fillId="0" borderId="37" xfId="0" applyBorder="1" applyAlignment="1" applyProtection="1">
      <alignment horizontal="center"/>
      <protection locked="0"/>
    </xf>
    <xf numFmtId="0" fontId="3" fillId="6" borderId="41" xfId="0" applyFont="1" applyFill="1" applyBorder="1" applyAlignment="1">
      <alignment horizontal="center"/>
    </xf>
    <xf numFmtId="0" fontId="3" fillId="6" borderId="37" xfId="0" applyFont="1" applyFill="1" applyBorder="1" applyAlignment="1">
      <alignment horizontal="center"/>
    </xf>
    <xf numFmtId="0" fontId="3" fillId="8" borderId="49" xfId="0" applyFont="1" applyFill="1" applyBorder="1" applyAlignment="1">
      <alignment horizontal="center"/>
    </xf>
    <xf numFmtId="0" fontId="3" fillId="8" borderId="53" xfId="0" applyFont="1" applyFill="1" applyBorder="1" applyAlignment="1">
      <alignment horizontal="center"/>
    </xf>
    <xf numFmtId="0" fontId="3" fillId="8" borderId="50" xfId="0" applyFont="1" applyFill="1" applyBorder="1" applyAlignment="1">
      <alignment horizontal="center"/>
    </xf>
    <xf numFmtId="0" fontId="0" fillId="0" borderId="1" xfId="0" applyBorder="1" applyAlignment="1">
      <alignment horizontal="right"/>
    </xf>
    <xf numFmtId="0" fontId="8" fillId="6" borderId="0" xfId="0" applyFont="1" applyFill="1" applyAlignment="1">
      <alignment horizontal="center"/>
    </xf>
    <xf numFmtId="0" fontId="3" fillId="8" borderId="49" xfId="0" applyFont="1" applyFill="1" applyBorder="1" applyAlignment="1" applyProtection="1">
      <alignment horizontal="center"/>
      <protection locked="0"/>
    </xf>
    <xf numFmtId="0" fontId="3" fillId="8" borderId="53" xfId="0" applyFont="1" applyFill="1" applyBorder="1" applyAlignment="1" applyProtection="1">
      <alignment horizontal="center"/>
      <protection locked="0"/>
    </xf>
    <xf numFmtId="0" fontId="3" fillId="8" borderId="50" xfId="0" applyFont="1" applyFill="1" applyBorder="1" applyAlignment="1" applyProtection="1">
      <alignment horizontal="center"/>
      <protection locked="0"/>
    </xf>
    <xf numFmtId="0" fontId="0" fillId="8" borderId="41" xfId="0" applyFill="1" applyBorder="1" applyAlignment="1">
      <alignment horizontal="center"/>
    </xf>
    <xf numFmtId="0" fontId="0" fillId="8" borderId="37" xfId="0" applyFill="1" applyBorder="1" applyAlignment="1">
      <alignment horizontal="center"/>
    </xf>
    <xf numFmtId="0" fontId="4" fillId="3" borderId="0" xfId="0" applyFont="1" applyFill="1" applyAlignment="1" applyProtection="1">
      <alignment horizontal="left"/>
      <protection hidden="1"/>
    </xf>
    <xf numFmtId="0" fontId="19"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8" fillId="6" borderId="40" xfId="0" applyFont="1" applyFill="1" applyBorder="1" applyAlignment="1">
      <alignment horizontal="center"/>
    </xf>
    <xf numFmtId="0" fontId="8" fillId="6" borderId="22" xfId="0" applyFont="1" applyFill="1" applyBorder="1" applyAlignment="1">
      <alignment horizontal="center"/>
    </xf>
    <xf numFmtId="0" fontId="8" fillId="6" borderId="38" xfId="0" applyFont="1" applyFill="1" applyBorder="1" applyAlignment="1">
      <alignment horizontal="center"/>
    </xf>
    <xf numFmtId="0" fontId="8" fillId="6" borderId="23" xfId="0" applyFont="1" applyFill="1" applyBorder="1" applyAlignment="1">
      <alignment horizontal="center"/>
    </xf>
    <xf numFmtId="0" fontId="8" fillId="6" borderId="24" xfId="0" applyFont="1" applyFill="1" applyBorder="1" applyAlignment="1">
      <alignment horizontal="center"/>
    </xf>
    <xf numFmtId="0" fontId="14" fillId="6" borderId="25" xfId="0" applyFont="1" applyFill="1" applyBorder="1" applyAlignment="1" applyProtection="1">
      <alignment horizontal="center"/>
      <protection locked="0"/>
    </xf>
    <xf numFmtId="0" fontId="14" fillId="6" borderId="26" xfId="0" applyFont="1" applyFill="1" applyBorder="1" applyAlignment="1" applyProtection="1">
      <alignment horizontal="center"/>
      <protection locked="0"/>
    </xf>
    <xf numFmtId="0" fontId="14" fillId="6" borderId="27" xfId="0" applyFont="1" applyFill="1" applyBorder="1" applyAlignment="1" applyProtection="1">
      <alignment horizontal="center"/>
      <protection locked="0"/>
    </xf>
    <xf numFmtId="0" fontId="26" fillId="2" borderId="41" xfId="0" applyFont="1" applyFill="1" applyBorder="1" applyAlignment="1" applyProtection="1">
      <alignment horizontal="left"/>
      <protection hidden="1"/>
    </xf>
    <xf numFmtId="0" fontId="26" fillId="2" borderId="69" xfId="0" applyFont="1" applyFill="1" applyBorder="1" applyAlignment="1" applyProtection="1">
      <alignment horizontal="left"/>
      <protection hidden="1"/>
    </xf>
    <xf numFmtId="0" fontId="26" fillId="2" borderId="37" xfId="0" applyFont="1" applyFill="1" applyBorder="1" applyAlignment="1" applyProtection="1">
      <alignment horizontal="left"/>
      <protection hidden="1"/>
    </xf>
    <xf numFmtId="0" fontId="6" fillId="3" borderId="0" xfId="0" applyFont="1" applyFill="1" applyAlignment="1" applyProtection="1">
      <alignment horizontal="left"/>
      <protection locked="0"/>
    </xf>
    <xf numFmtId="0" fontId="19" fillId="3" borderId="0" xfId="0" applyFont="1" applyFill="1" applyAlignment="1" applyProtection="1">
      <alignment horizontal="left"/>
      <protection locked="0"/>
    </xf>
    <xf numFmtId="0" fontId="4" fillId="3" borderId="0" xfId="0" applyFont="1" applyFill="1" applyAlignment="1" applyProtection="1">
      <alignment horizontal="left"/>
      <protection locked="0"/>
    </xf>
    <xf numFmtId="0" fontId="0" fillId="0" borderId="0" xfId="0" applyAlignment="1" applyProtection="1">
      <alignment horizontal="center"/>
      <protection locked="0"/>
    </xf>
    <xf numFmtId="0" fontId="14" fillId="6" borderId="25" xfId="0" applyFont="1" applyFill="1" applyBorder="1" applyAlignment="1">
      <alignment horizontal="center"/>
    </xf>
    <xf numFmtId="0" fontId="14" fillId="6" borderId="26" xfId="0" applyFont="1" applyFill="1" applyBorder="1" applyAlignment="1">
      <alignment horizontal="center"/>
    </xf>
    <xf numFmtId="0" fontId="14" fillId="6" borderId="27" xfId="0" applyFont="1" applyFill="1" applyBorder="1" applyAlignment="1">
      <alignment horizontal="center"/>
    </xf>
    <xf numFmtId="0" fontId="0" fillId="3" borderId="0" xfId="0" applyFill="1"/>
    <xf numFmtId="0" fontId="3" fillId="6" borderId="40" xfId="0" applyFont="1" applyFill="1" applyBorder="1" applyAlignment="1">
      <alignment horizontal="center"/>
    </xf>
    <xf numFmtId="0" fontId="3" fillId="6" borderId="38" xfId="0" applyFont="1" applyFill="1" applyBorder="1" applyAlignment="1">
      <alignment horizontal="center"/>
    </xf>
    <xf numFmtId="0" fontId="10" fillId="3" borderId="0" xfId="0" applyFont="1" applyFill="1"/>
    <xf numFmtId="0" fontId="26" fillId="2" borderId="41" xfId="0" applyFont="1" applyFill="1" applyBorder="1" applyAlignment="1" applyProtection="1">
      <alignment horizontal="left" vertical="center"/>
      <protection hidden="1"/>
    </xf>
    <xf numFmtId="0" fontId="26" fillId="2" borderId="69" xfId="0" applyFont="1" applyFill="1" applyBorder="1" applyAlignment="1" applyProtection="1">
      <alignment horizontal="left" vertical="center"/>
      <protection hidden="1"/>
    </xf>
    <xf numFmtId="0" fontId="26" fillId="2" borderId="37" xfId="0" applyFont="1" applyFill="1" applyBorder="1" applyAlignment="1" applyProtection="1">
      <alignment horizontal="left" vertical="center"/>
      <protection hidden="1"/>
    </xf>
    <xf numFmtId="0" fontId="3" fillId="6" borderId="25" xfId="0" applyFont="1" applyFill="1" applyBorder="1" applyAlignment="1">
      <alignment horizontal="center"/>
    </xf>
    <xf numFmtId="0" fontId="3" fillId="6" borderId="27" xfId="0" applyFont="1" applyFill="1" applyBorder="1" applyAlignment="1">
      <alignment horizontal="center"/>
    </xf>
    <xf numFmtId="0" fontId="10" fillId="6" borderId="29" xfId="0" applyFont="1" applyFill="1" applyBorder="1" applyAlignment="1">
      <alignment horizontal="right"/>
    </xf>
    <xf numFmtId="0" fontId="10" fillId="6" borderId="30" xfId="0" applyFont="1" applyFill="1" applyBorder="1" applyAlignment="1">
      <alignment horizontal="right"/>
    </xf>
    <xf numFmtId="0" fontId="10" fillId="6" borderId="32" xfId="0" applyFont="1" applyFill="1" applyBorder="1" applyAlignment="1">
      <alignment horizontal="right"/>
    </xf>
    <xf numFmtId="0" fontId="10" fillId="6" borderId="1" xfId="0" applyFont="1" applyFill="1" applyBorder="1" applyAlignment="1">
      <alignment horizontal="right"/>
    </xf>
    <xf numFmtId="0" fontId="10" fillId="6" borderId="34" xfId="0" applyFont="1" applyFill="1" applyBorder="1" applyAlignment="1">
      <alignment horizontal="right"/>
    </xf>
    <xf numFmtId="0" fontId="10" fillId="6" borderId="35" xfId="0" applyFont="1" applyFill="1" applyBorder="1" applyAlignment="1">
      <alignment horizontal="right"/>
    </xf>
    <xf numFmtId="0" fontId="0" fillId="8" borderId="70" xfId="0" applyFill="1" applyBorder="1" applyAlignment="1">
      <alignment horizontal="right"/>
    </xf>
    <xf numFmtId="0" fontId="0" fillId="8" borderId="21" xfId="0" applyFill="1" applyBorder="1" applyAlignment="1">
      <alignment horizontal="right"/>
    </xf>
    <xf numFmtId="0" fontId="0" fillId="8" borderId="34" xfId="0" applyFill="1" applyBorder="1" applyAlignment="1">
      <alignment horizontal="right"/>
    </xf>
    <xf numFmtId="0" fontId="0" fillId="8" borderId="35" xfId="0" applyFill="1" applyBorder="1" applyAlignment="1">
      <alignment horizontal="right"/>
    </xf>
    <xf numFmtId="0" fontId="9" fillId="3" borderId="23" xfId="0" applyFont="1" applyFill="1" applyBorder="1" applyAlignment="1">
      <alignment horizontal="center"/>
    </xf>
    <xf numFmtId="0" fontId="9" fillId="3" borderId="24" xfId="0" applyFont="1" applyFill="1"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0" fillId="8" borderId="32" xfId="0" applyFill="1" applyBorder="1" applyAlignment="1">
      <alignment horizontal="right"/>
    </xf>
    <xf numFmtId="0" fontId="0" fillId="8" borderId="1" xfId="0" applyFill="1" applyBorder="1" applyAlignment="1">
      <alignment horizontal="right"/>
    </xf>
    <xf numFmtId="0" fontId="32" fillId="11" borderId="0" xfId="0" applyFont="1" applyFill="1" applyAlignment="1">
      <alignment vertical="center"/>
    </xf>
    <xf numFmtId="0" fontId="3" fillId="3" borderId="41" xfId="0" applyFont="1" applyFill="1" applyBorder="1" applyAlignment="1">
      <alignment horizontal="center"/>
    </xf>
    <xf numFmtId="0" fontId="3" fillId="3" borderId="37" xfId="0" applyFont="1" applyFill="1" applyBorder="1" applyAlignment="1">
      <alignment horizontal="center"/>
    </xf>
    <xf numFmtId="0" fontId="0" fillId="3" borderId="0" xfId="0" applyFill="1" applyAlignment="1">
      <alignment horizontal="center"/>
    </xf>
    <xf numFmtId="0" fontId="34" fillId="8" borderId="40" xfId="0" applyFont="1" applyFill="1" applyBorder="1" applyAlignment="1">
      <alignment horizontal="center" vertical="center"/>
    </xf>
    <xf numFmtId="0" fontId="34" fillId="8" borderId="25" xfId="0" applyFont="1" applyFill="1" applyBorder="1" applyAlignment="1">
      <alignment horizontal="center" vertical="center"/>
    </xf>
    <xf numFmtId="0" fontId="34" fillId="8" borderId="22" xfId="0" applyFont="1" applyFill="1" applyBorder="1" applyAlignment="1">
      <alignment horizontal="center" vertical="center"/>
    </xf>
    <xf numFmtId="0" fontId="34" fillId="8" borderId="26" xfId="0" applyFont="1" applyFill="1" applyBorder="1" applyAlignment="1">
      <alignment horizontal="center" vertical="center"/>
    </xf>
    <xf numFmtId="0" fontId="35" fillId="8" borderId="22" xfId="0" applyFont="1" applyFill="1" applyBorder="1" applyAlignment="1">
      <alignment horizontal="center" vertical="center"/>
    </xf>
    <xf numFmtId="0" fontId="35" fillId="8" borderId="26" xfId="0" applyFont="1" applyFill="1" applyBorder="1" applyAlignment="1">
      <alignment horizontal="center" vertical="center"/>
    </xf>
    <xf numFmtId="0" fontId="0" fillId="0" borderId="5" xfId="0" applyBorder="1" applyAlignment="1">
      <alignment horizontal="center"/>
    </xf>
    <xf numFmtId="0" fontId="10" fillId="0" borderId="0" xfId="0" applyFont="1" applyAlignment="1">
      <alignment horizontal="center"/>
    </xf>
    <xf numFmtId="0" fontId="35" fillId="8" borderId="38" xfId="0" applyFont="1" applyFill="1" applyBorder="1" applyAlignment="1">
      <alignment horizontal="center" vertical="center"/>
    </xf>
    <xf numFmtId="0" fontId="35" fillId="8" borderId="27" xfId="0" applyFont="1" applyFill="1" applyBorder="1" applyAlignment="1">
      <alignment horizontal="center" vertical="center"/>
    </xf>
    <xf numFmtId="0" fontId="34" fillId="7" borderId="40" xfId="0" applyFont="1" applyFill="1" applyBorder="1" applyAlignment="1">
      <alignment horizontal="center" vertical="center"/>
    </xf>
    <xf numFmtId="0" fontId="34" fillId="7" borderId="23" xfId="0" applyFont="1" applyFill="1" applyBorder="1" applyAlignment="1">
      <alignment horizontal="center" vertical="center"/>
    </xf>
    <xf numFmtId="0" fontId="34" fillId="7" borderId="22" xfId="0" applyFont="1" applyFill="1" applyBorder="1" applyAlignment="1">
      <alignment horizontal="center" vertical="center"/>
    </xf>
    <xf numFmtId="0" fontId="34" fillId="7" borderId="0" xfId="0" applyFont="1" applyFill="1" applyAlignment="1">
      <alignment horizontal="center" vertical="center"/>
    </xf>
    <xf numFmtId="0" fontId="35" fillId="7" borderId="22" xfId="0" applyFont="1" applyFill="1" applyBorder="1" applyAlignment="1">
      <alignment horizontal="center" vertical="center"/>
    </xf>
    <xf numFmtId="0" fontId="35" fillId="7" borderId="0" xfId="0" applyFont="1" applyFill="1" applyAlignment="1">
      <alignment horizontal="center" vertical="center"/>
    </xf>
    <xf numFmtId="0" fontId="35" fillId="7" borderId="38" xfId="0" applyFont="1" applyFill="1" applyBorder="1" applyAlignment="1">
      <alignment horizontal="center" vertical="center"/>
    </xf>
    <xf numFmtId="0" fontId="35" fillId="7" borderId="24" xfId="0" applyFont="1" applyFill="1" applyBorder="1" applyAlignment="1">
      <alignment horizontal="center" vertical="center"/>
    </xf>
    <xf numFmtId="0" fontId="0" fillId="0" borderId="69" xfId="0" applyBorder="1" applyAlignment="1" applyProtection="1">
      <alignment horizontal="center"/>
      <protection locked="0"/>
    </xf>
    <xf numFmtId="0" fontId="3" fillId="6" borderId="69" xfId="0" applyFont="1" applyFill="1" applyBorder="1" applyAlignment="1">
      <alignment horizontal="center"/>
    </xf>
    <xf numFmtId="0" fontId="0" fillId="6" borderId="23" xfId="0" applyFill="1" applyBorder="1" applyProtection="1">
      <protection locked="0"/>
    </xf>
    <xf numFmtId="0" fontId="0" fillId="6" borderId="3" xfId="0" applyFill="1" applyBorder="1" applyProtection="1">
      <protection locked="0"/>
    </xf>
    <xf numFmtId="0" fontId="0" fillId="6" borderId="25" xfId="0" applyFill="1" applyBorder="1" applyProtection="1">
      <protection locked="0"/>
    </xf>
    <xf numFmtId="0" fontId="0" fillId="6" borderId="67" xfId="0" applyFill="1" applyBorder="1" applyProtection="1">
      <protection locked="0"/>
    </xf>
    <xf numFmtId="0" fontId="0" fillId="7" borderId="23" xfId="0" applyFill="1" applyBorder="1" applyProtection="1">
      <protection locked="0"/>
    </xf>
    <xf numFmtId="0" fontId="0" fillId="7" borderId="3" xfId="0" applyFill="1" applyBorder="1" applyProtection="1">
      <protection locked="0"/>
    </xf>
    <xf numFmtId="0" fontId="0" fillId="7" borderId="25" xfId="0" applyFill="1" applyBorder="1" applyProtection="1">
      <protection locked="0"/>
    </xf>
    <xf numFmtId="0" fontId="0" fillId="7" borderId="67" xfId="0" applyFill="1" applyBorder="1" applyProtection="1">
      <protection locked="0"/>
    </xf>
    <xf numFmtId="0" fontId="0" fillId="8" borderId="49" xfId="0" applyFill="1" applyBorder="1" applyAlignment="1">
      <alignment horizontal="center"/>
    </xf>
    <xf numFmtId="0" fontId="0" fillId="8" borderId="50" xfId="0" applyFill="1" applyBorder="1" applyAlignment="1">
      <alignment horizontal="center"/>
    </xf>
    <xf numFmtId="0" fontId="0" fillId="6" borderId="71" xfId="0" applyFill="1" applyBorder="1" applyAlignment="1">
      <alignment horizontal="center"/>
    </xf>
    <xf numFmtId="0" fontId="0" fillId="6" borderId="57" xfId="0" applyFill="1" applyBorder="1" applyAlignment="1">
      <alignment horizontal="center"/>
    </xf>
    <xf numFmtId="0" fontId="0" fillId="7" borderId="71" xfId="0" applyFill="1" applyBorder="1" applyAlignment="1">
      <alignment horizontal="center"/>
    </xf>
    <xf numFmtId="0" fontId="0" fillId="7" borderId="57" xfId="0" applyFill="1" applyBorder="1" applyAlignment="1">
      <alignment horizontal="center"/>
    </xf>
    <xf numFmtId="0" fontId="0" fillId="6" borderId="49" xfId="0" applyFill="1" applyBorder="1" applyAlignment="1">
      <alignment horizontal="center"/>
    </xf>
    <xf numFmtId="0" fontId="0" fillId="6" borderId="53" xfId="0" applyFill="1" applyBorder="1" applyAlignment="1">
      <alignment horizontal="center"/>
    </xf>
    <xf numFmtId="0" fontId="0" fillId="6" borderId="50" xfId="0" applyFill="1" applyBorder="1" applyAlignment="1">
      <alignment horizontal="center"/>
    </xf>
    <xf numFmtId="0" fontId="0" fillId="7" borderId="49" xfId="0" applyFill="1" applyBorder="1" applyAlignment="1">
      <alignment horizontal="center"/>
    </xf>
    <xf numFmtId="0" fontId="0" fillId="7" borderId="53" xfId="0" applyFill="1" applyBorder="1" applyAlignment="1">
      <alignment horizontal="center"/>
    </xf>
    <xf numFmtId="0" fontId="0" fillId="7" borderId="50" xfId="0" applyFill="1" applyBorder="1" applyAlignment="1">
      <alignment horizontal="center"/>
    </xf>
    <xf numFmtId="0" fontId="41" fillId="3" borderId="0" xfId="0" applyFont="1" applyFill="1" applyProtection="1">
      <protection hidden="1"/>
    </xf>
    <xf numFmtId="0" fontId="41" fillId="3" borderId="3" xfId="0" applyFont="1" applyFill="1" applyBorder="1" applyProtection="1">
      <protection hidden="1"/>
    </xf>
    <xf numFmtId="0" fontId="26" fillId="3" borderId="0" xfId="0" applyFont="1" applyFill="1" applyAlignment="1" applyProtection="1">
      <alignment horizontal="right"/>
      <protection hidden="1"/>
    </xf>
    <xf numFmtId="0" fontId="26" fillId="3" borderId="24" xfId="0" applyFont="1" applyFill="1" applyBorder="1" applyAlignment="1" applyProtection="1">
      <alignment horizontal="right"/>
      <protection hidden="1"/>
    </xf>
    <xf numFmtId="0" fontId="26" fillId="3" borderId="0" xfId="0" applyFont="1" applyFill="1" applyAlignment="1">
      <alignment horizontal="right"/>
    </xf>
    <xf numFmtId="0" fontId="26" fillId="3" borderId="3" xfId="0" applyFont="1" applyFill="1" applyBorder="1" applyAlignment="1">
      <alignment horizontal="right"/>
    </xf>
    <xf numFmtId="0" fontId="26" fillId="3" borderId="3" xfId="0" applyFont="1" applyFill="1" applyBorder="1" applyAlignment="1" applyProtection="1">
      <alignment horizontal="right"/>
      <protection hidden="1"/>
    </xf>
    <xf numFmtId="0" fontId="0" fillId="0" borderId="0" xfId="0"/>
    <xf numFmtId="0" fontId="0" fillId="6" borderId="41" xfId="0" applyFill="1" applyBorder="1" applyAlignment="1">
      <alignment horizontal="center"/>
    </xf>
    <xf numFmtId="0" fontId="0" fillId="6" borderId="69" xfId="0" applyFill="1" applyBorder="1" applyAlignment="1">
      <alignment horizontal="center"/>
    </xf>
    <xf numFmtId="0" fontId="0" fillId="6" borderId="37" xfId="0" applyFill="1" applyBorder="1" applyAlignment="1">
      <alignment horizontal="center"/>
    </xf>
    <xf numFmtId="0" fontId="0" fillId="5" borderId="1" xfId="0" applyFill="1" applyBorder="1" applyAlignment="1">
      <alignment horizontal="right" vertical="center"/>
    </xf>
    <xf numFmtId="0" fontId="38" fillId="7" borderId="40" xfId="0" applyFont="1" applyFill="1" applyBorder="1" applyAlignment="1">
      <alignment horizontal="center"/>
    </xf>
    <xf numFmtId="0" fontId="38" fillId="7" borderId="22" xfId="0" applyFont="1" applyFill="1" applyBorder="1" applyAlignment="1">
      <alignment horizontal="center"/>
    </xf>
    <xf numFmtId="0" fontId="38" fillId="7" borderId="38" xfId="0" applyFont="1" applyFill="1" applyBorder="1" applyAlignment="1">
      <alignment horizontal="center"/>
    </xf>
    <xf numFmtId="0" fontId="34" fillId="7" borderId="25" xfId="0" applyFont="1" applyFill="1" applyBorder="1" applyAlignment="1">
      <alignment horizontal="center" vertical="center"/>
    </xf>
    <xf numFmtId="0" fontId="34" fillId="7" borderId="26" xfId="0" applyFont="1" applyFill="1" applyBorder="1" applyAlignment="1">
      <alignment horizontal="center" vertical="center"/>
    </xf>
    <xf numFmtId="0" fontId="42" fillId="7" borderId="0" xfId="0" applyFont="1" applyFill="1" applyAlignment="1">
      <alignment horizontal="center" vertical="center"/>
    </xf>
    <xf numFmtId="0" fontId="42" fillId="7" borderId="26" xfId="0" applyFont="1" applyFill="1" applyBorder="1" applyAlignment="1">
      <alignment horizontal="center" vertical="center"/>
    </xf>
    <xf numFmtId="0" fontId="34" fillId="7" borderId="24" xfId="0" applyFont="1" applyFill="1" applyBorder="1" applyAlignment="1">
      <alignment horizontal="center" vertical="center"/>
    </xf>
    <xf numFmtId="0" fontId="34" fillId="7" borderId="27" xfId="0" applyFont="1" applyFill="1" applyBorder="1" applyAlignment="1">
      <alignment horizontal="center" vertical="center"/>
    </xf>
    <xf numFmtId="0" fontId="38" fillId="0" borderId="49" xfId="0" applyFont="1" applyBorder="1" applyAlignment="1">
      <alignment horizontal="right" vertical="center"/>
    </xf>
    <xf numFmtId="0" fontId="38" fillId="0" borderId="53" xfId="0" applyFont="1" applyBorder="1" applyAlignment="1">
      <alignment horizontal="right" vertical="center"/>
    </xf>
    <xf numFmtId="0" fontId="39" fillId="0" borderId="53" xfId="0" applyFont="1" applyBorder="1" applyAlignment="1" applyProtection="1">
      <alignment horizontal="center" vertical="center"/>
      <protection locked="0"/>
    </xf>
    <xf numFmtId="0" fontId="39" fillId="0" borderId="50" xfId="0" applyFont="1" applyBorder="1" applyAlignment="1" applyProtection="1">
      <alignment horizontal="center" vertical="center"/>
      <protection locked="0"/>
    </xf>
    <xf numFmtId="0" fontId="0" fillId="7" borderId="0" xfId="0" applyFill="1"/>
    <xf numFmtId="0" fontId="3" fillId="0" borderId="72" xfId="0" applyFont="1" applyBorder="1" applyAlignment="1">
      <alignment horizontal="right"/>
    </xf>
    <xf numFmtId="0" fontId="3" fillId="0" borderId="65" xfId="0" applyFont="1" applyBorder="1" applyAlignment="1">
      <alignment horizontal="right"/>
    </xf>
    <xf numFmtId="0" fontId="0" fillId="12" borderId="25" xfId="0" applyFill="1" applyBorder="1" applyAlignment="1">
      <alignment horizontal="right"/>
    </xf>
    <xf numFmtId="0" fontId="0" fillId="12" borderId="26" xfId="0" applyFill="1" applyBorder="1" applyAlignment="1">
      <alignment horizontal="right"/>
    </xf>
    <xf numFmtId="0" fontId="0" fillId="12" borderId="23" xfId="0" applyFill="1" applyBorder="1" applyAlignment="1">
      <alignment horizontal="right"/>
    </xf>
    <xf numFmtId="0" fontId="0" fillId="12" borderId="0" xfId="0" applyFill="1" applyAlignment="1">
      <alignment horizontal="right"/>
    </xf>
    <xf numFmtId="0" fontId="0" fillId="7" borderId="23" xfId="0" applyFill="1" applyBorder="1" applyAlignment="1">
      <alignment horizontal="right"/>
    </xf>
    <xf numFmtId="0" fontId="0" fillId="7" borderId="0" xfId="0" applyFill="1" applyAlignment="1">
      <alignment horizontal="right"/>
    </xf>
    <xf numFmtId="0" fontId="36" fillId="9" borderId="40" xfId="0" applyFont="1" applyFill="1" applyBorder="1" applyAlignment="1">
      <alignment horizontal="center"/>
    </xf>
    <xf numFmtId="0" fontId="36" fillId="9" borderId="22" xfId="0" applyFont="1" applyFill="1" applyBorder="1" applyAlignment="1">
      <alignment horizontal="center"/>
    </xf>
    <xf numFmtId="0" fontId="36" fillId="9" borderId="38" xfId="0" applyFont="1" applyFill="1" applyBorder="1" applyAlignment="1">
      <alignment horizontal="center"/>
    </xf>
    <xf numFmtId="0" fontId="36" fillId="9" borderId="25" xfId="0" applyFont="1" applyFill="1" applyBorder="1" applyAlignment="1">
      <alignment horizontal="center"/>
    </xf>
    <xf numFmtId="0" fontId="36" fillId="9" borderId="26" xfId="0" applyFont="1" applyFill="1" applyBorder="1" applyAlignment="1">
      <alignment horizontal="center"/>
    </xf>
    <xf numFmtId="0" fontId="36" fillId="9" borderId="27" xfId="0" applyFont="1" applyFill="1" applyBorder="1" applyAlignment="1">
      <alignment horizontal="center"/>
    </xf>
    <xf numFmtId="0" fontId="0" fillId="5" borderId="40" xfId="0" applyFill="1" applyBorder="1" applyAlignment="1">
      <alignment horizontal="right"/>
    </xf>
    <xf numFmtId="0" fontId="0" fillId="5" borderId="22" xfId="0" applyFill="1" applyBorder="1" applyAlignment="1">
      <alignment horizontal="right"/>
    </xf>
    <xf numFmtId="0" fontId="18" fillId="0" borderId="23" xfId="0" applyFont="1" applyBorder="1" applyAlignment="1">
      <alignment horizontal="right"/>
    </xf>
    <xf numFmtId="0" fontId="18" fillId="0" borderId="0" xfId="0" applyFont="1" applyAlignment="1">
      <alignment horizontal="right"/>
    </xf>
    <xf numFmtId="0" fontId="0" fillId="6" borderId="23" xfId="0" applyFill="1" applyBorder="1" applyAlignment="1">
      <alignment horizontal="right"/>
    </xf>
    <xf numFmtId="0" fontId="0" fillId="6" borderId="0" xfId="0" applyFill="1" applyAlignment="1">
      <alignment horizontal="right"/>
    </xf>
    <xf numFmtId="0" fontId="0" fillId="6" borderId="0" xfId="0" applyFill="1"/>
    <xf numFmtId="0" fontId="0" fillId="8" borderId="23" xfId="0" applyFill="1" applyBorder="1" applyAlignment="1">
      <alignment horizontal="right"/>
    </xf>
    <xf numFmtId="0" fontId="0" fillId="8" borderId="0" xfId="0" applyFill="1" applyAlignment="1">
      <alignment horizontal="right"/>
    </xf>
    <xf numFmtId="0" fontId="18" fillId="0" borderId="40" xfId="0" applyFont="1" applyBorder="1" applyAlignment="1">
      <alignment horizontal="center"/>
    </xf>
    <xf numFmtId="0" fontId="18" fillId="0" borderId="22" xfId="0" applyFont="1" applyBorder="1" applyAlignment="1">
      <alignment horizontal="center"/>
    </xf>
    <xf numFmtId="0" fontId="0" fillId="0" borderId="23" xfId="0" applyBorder="1" applyAlignment="1">
      <alignment horizontal="right"/>
    </xf>
    <xf numFmtId="0" fontId="0" fillId="0" borderId="0" xfId="0" applyAlignment="1">
      <alignment horizontal="right"/>
    </xf>
  </cellXfs>
  <cellStyles count="2">
    <cellStyle name="Standard" xfId="0" builtinId="0"/>
    <cellStyle name="Währung"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5.emf"/><Relationship Id="rId2" Type="http://schemas.openxmlformats.org/officeDocument/2006/relationships/image" Target="../media/image34.emf"/><Relationship Id="rId1" Type="http://schemas.openxmlformats.org/officeDocument/2006/relationships/image" Target="../media/image33.emf"/></Relationships>
</file>

<file path=xl/drawings/_rels/drawing11.xml.rels><?xml version="1.0" encoding="UTF-8" standalone="yes"?>
<Relationships xmlns="http://schemas.openxmlformats.org/package/2006/relationships"><Relationship Id="rId2" Type="http://schemas.openxmlformats.org/officeDocument/2006/relationships/image" Target="../media/image37.jpeg"/><Relationship Id="rId1" Type="http://schemas.openxmlformats.org/officeDocument/2006/relationships/image" Target="../media/image36.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41.jpeg"/><Relationship Id="rId2" Type="http://schemas.openxmlformats.org/officeDocument/2006/relationships/image" Target="../media/image40.jpeg"/><Relationship Id="rId1" Type="http://schemas.openxmlformats.org/officeDocument/2006/relationships/image" Target="../media/image39.jpeg"/><Relationship Id="rId4" Type="http://schemas.openxmlformats.org/officeDocument/2006/relationships/image" Target="../media/image4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6.jpeg"/><Relationship Id="rId4" Type="http://schemas.openxmlformats.org/officeDocument/2006/relationships/image" Target="../media/image1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8.jpeg"/><Relationship Id="rId7" Type="http://schemas.openxmlformats.org/officeDocument/2006/relationships/image" Target="../media/image22.jpeg"/><Relationship Id="rId2" Type="http://schemas.openxmlformats.org/officeDocument/2006/relationships/image" Target="../media/image17.jpeg"/><Relationship Id="rId1" Type="http://schemas.openxmlformats.org/officeDocument/2006/relationships/image" Target="../media/image16.jpeg"/><Relationship Id="rId6" Type="http://schemas.openxmlformats.org/officeDocument/2006/relationships/image" Target="../media/image21.jpeg"/><Relationship Id="rId5" Type="http://schemas.openxmlformats.org/officeDocument/2006/relationships/image" Target="../media/image20.jpeg"/><Relationship Id="rId4" Type="http://schemas.openxmlformats.org/officeDocument/2006/relationships/image" Target="../media/image19.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6.jpeg"/><Relationship Id="rId2" Type="http://schemas.openxmlformats.org/officeDocument/2006/relationships/image" Target="../media/image25.jpeg"/><Relationship Id="rId1" Type="http://schemas.openxmlformats.org/officeDocument/2006/relationships/image" Target="../media/image24.jpeg"/><Relationship Id="rId6" Type="http://schemas.openxmlformats.org/officeDocument/2006/relationships/image" Target="../media/image29.jpeg"/><Relationship Id="rId5" Type="http://schemas.openxmlformats.org/officeDocument/2006/relationships/image" Target="../media/image28.jpeg"/><Relationship Id="rId4" Type="http://schemas.openxmlformats.org/officeDocument/2006/relationships/image" Target="../media/image27.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1.jpeg"/><Relationship Id="rId1" Type="http://schemas.openxmlformats.org/officeDocument/2006/relationships/image" Target="../media/image3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3.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8.wmf"/></Relationships>
</file>

<file path=xl/drawings/drawing1.xml><?xml version="1.0" encoding="utf-8"?>
<xdr:wsDr xmlns:xdr="http://schemas.openxmlformats.org/drawingml/2006/spreadsheetDrawing" xmlns:a="http://schemas.openxmlformats.org/drawingml/2006/main">
  <xdr:twoCellAnchor>
    <xdr:from>
      <xdr:col>0</xdr:col>
      <xdr:colOff>127000</xdr:colOff>
      <xdr:row>3</xdr:row>
      <xdr:rowOff>57150</xdr:rowOff>
    </xdr:from>
    <xdr:to>
      <xdr:col>6</xdr:col>
      <xdr:colOff>244483</xdr:colOff>
      <xdr:row>8</xdr:row>
      <xdr:rowOff>142875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14300" y="542925"/>
          <a:ext cx="4676775" cy="8953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0" i="0" strike="noStrike">
              <a:solidFill>
                <a:srgbClr val="000000"/>
              </a:solidFill>
              <a:latin typeface="Arial"/>
              <a:cs typeface="Arial"/>
            </a:rPr>
            <a:t>Wenn du das Tabellenkalkulationsprogramm startest, öffnet sich ein leeres </a:t>
          </a:r>
          <a:r>
            <a:rPr lang="de-DE" sz="1000" b="0" i="0" strike="noStrike">
              <a:solidFill>
                <a:srgbClr val="FF0000"/>
              </a:solidFill>
              <a:latin typeface="Arial"/>
              <a:cs typeface="Arial"/>
            </a:rPr>
            <a:t>Tabellenblatt.</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Die Kästchen im Tabellenblatt nennt man </a:t>
          </a:r>
          <a:r>
            <a:rPr lang="de-DE" sz="1000" b="0" i="0" strike="noStrike">
              <a:solidFill>
                <a:srgbClr val="FF0000"/>
              </a:solidFill>
              <a:latin typeface="Arial"/>
              <a:cs typeface="Arial"/>
            </a:rPr>
            <a:t>Zellen</a:t>
          </a:r>
          <a:r>
            <a:rPr lang="de-DE" sz="1000" b="0" i="0" strike="noStrike">
              <a:solidFill>
                <a:srgbClr val="000000"/>
              </a:solidFill>
              <a:latin typeface="Arial"/>
              <a:cs typeface="Arial"/>
            </a:rPr>
            <a:t>. Jede Zelle hat einen Namen, der sich aus der Spalte (A, B, C,….) und der Zeile (1,2,3……) ergibt.</a:t>
          </a:r>
        </a:p>
      </xdr:txBody>
    </xdr:sp>
    <xdr:clientData/>
  </xdr:twoCellAnchor>
  <xdr:twoCellAnchor editAs="oneCell">
    <xdr:from>
      <xdr:col>1</xdr:col>
      <xdr:colOff>114300</xdr:colOff>
      <xdr:row>10</xdr:row>
      <xdr:rowOff>25400</xdr:rowOff>
    </xdr:from>
    <xdr:to>
      <xdr:col>4</xdr:col>
      <xdr:colOff>762000</xdr:colOff>
      <xdr:row>21</xdr:row>
      <xdr:rowOff>63500</xdr:rowOff>
    </xdr:to>
    <xdr:pic>
      <xdr:nvPicPr>
        <xdr:cNvPr id="1088" name="Picture 2" descr="Excel01">
          <a:extLst>
            <a:ext uri="{FF2B5EF4-FFF2-40B4-BE49-F238E27FC236}">
              <a16:creationId xmlns:a16="http://schemas.microsoft.com/office/drawing/2014/main" id="{00000000-0008-0000-00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800" y="1676400"/>
          <a:ext cx="3124200" cy="185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76200</xdr:colOff>
      <xdr:row>10</xdr:row>
      <xdr:rowOff>101600</xdr:rowOff>
    </xdr:from>
    <xdr:to>
      <xdr:col>5</xdr:col>
      <xdr:colOff>812800</xdr:colOff>
      <xdr:row>10</xdr:row>
      <xdr:rowOff>101600</xdr:rowOff>
    </xdr:to>
    <xdr:sp macro="" textlink="">
      <xdr:nvSpPr>
        <xdr:cNvPr id="1089" name="Line 4">
          <a:extLst>
            <a:ext uri="{FF2B5EF4-FFF2-40B4-BE49-F238E27FC236}">
              <a16:creationId xmlns:a16="http://schemas.microsoft.com/office/drawing/2014/main" id="{00000000-0008-0000-0000-000041040000}"/>
            </a:ext>
          </a:extLst>
        </xdr:cNvPr>
        <xdr:cNvSpPr>
          <a:spLocks noChangeShapeType="1"/>
        </xdr:cNvSpPr>
      </xdr:nvSpPr>
      <xdr:spPr bwMode="auto">
        <a:xfrm>
          <a:off x="4203700" y="1752600"/>
          <a:ext cx="7366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63500</xdr:colOff>
      <xdr:row>12</xdr:row>
      <xdr:rowOff>101600</xdr:rowOff>
    </xdr:from>
    <xdr:to>
      <xdr:col>5</xdr:col>
      <xdr:colOff>800100</xdr:colOff>
      <xdr:row>12</xdr:row>
      <xdr:rowOff>101600</xdr:rowOff>
    </xdr:to>
    <xdr:sp macro="" textlink="">
      <xdr:nvSpPr>
        <xdr:cNvPr id="1090" name="Line 5">
          <a:extLst>
            <a:ext uri="{FF2B5EF4-FFF2-40B4-BE49-F238E27FC236}">
              <a16:creationId xmlns:a16="http://schemas.microsoft.com/office/drawing/2014/main" id="{00000000-0008-0000-0000-000042040000}"/>
            </a:ext>
          </a:extLst>
        </xdr:cNvPr>
        <xdr:cNvSpPr>
          <a:spLocks noChangeShapeType="1"/>
        </xdr:cNvSpPr>
      </xdr:nvSpPr>
      <xdr:spPr bwMode="auto">
        <a:xfrm>
          <a:off x="4191000" y="2082800"/>
          <a:ext cx="7366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63500</xdr:colOff>
      <xdr:row>14</xdr:row>
      <xdr:rowOff>76200</xdr:rowOff>
    </xdr:from>
    <xdr:to>
      <xdr:col>5</xdr:col>
      <xdr:colOff>800100</xdr:colOff>
      <xdr:row>14</xdr:row>
      <xdr:rowOff>76200</xdr:rowOff>
    </xdr:to>
    <xdr:sp macro="" textlink="">
      <xdr:nvSpPr>
        <xdr:cNvPr id="1091" name="Line 6">
          <a:extLst>
            <a:ext uri="{FF2B5EF4-FFF2-40B4-BE49-F238E27FC236}">
              <a16:creationId xmlns:a16="http://schemas.microsoft.com/office/drawing/2014/main" id="{00000000-0008-0000-0000-000043040000}"/>
            </a:ext>
          </a:extLst>
        </xdr:cNvPr>
        <xdr:cNvSpPr>
          <a:spLocks noChangeShapeType="1"/>
        </xdr:cNvSpPr>
      </xdr:nvSpPr>
      <xdr:spPr bwMode="auto">
        <a:xfrm>
          <a:off x="4191000" y="2387600"/>
          <a:ext cx="7366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482600</xdr:colOff>
      <xdr:row>17</xdr:row>
      <xdr:rowOff>88900</xdr:rowOff>
    </xdr:from>
    <xdr:to>
      <xdr:col>6</xdr:col>
      <xdr:colOff>0</xdr:colOff>
      <xdr:row>17</xdr:row>
      <xdr:rowOff>88900</xdr:rowOff>
    </xdr:to>
    <xdr:sp macro="" textlink="">
      <xdr:nvSpPr>
        <xdr:cNvPr id="1092" name="Line 9">
          <a:extLst>
            <a:ext uri="{FF2B5EF4-FFF2-40B4-BE49-F238E27FC236}">
              <a16:creationId xmlns:a16="http://schemas.microsoft.com/office/drawing/2014/main" id="{00000000-0008-0000-0000-000044040000}"/>
            </a:ext>
          </a:extLst>
        </xdr:cNvPr>
        <xdr:cNvSpPr>
          <a:spLocks noChangeShapeType="1"/>
        </xdr:cNvSpPr>
      </xdr:nvSpPr>
      <xdr:spPr bwMode="auto">
        <a:xfrm>
          <a:off x="2959100" y="2895600"/>
          <a:ext cx="19939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4</xdr:col>
      <xdr:colOff>139700</xdr:colOff>
      <xdr:row>13</xdr:row>
      <xdr:rowOff>88900</xdr:rowOff>
    </xdr:from>
    <xdr:to>
      <xdr:col>6</xdr:col>
      <xdr:colOff>25400</xdr:colOff>
      <xdr:row>13</xdr:row>
      <xdr:rowOff>101600</xdr:rowOff>
    </xdr:to>
    <xdr:sp macro="" textlink="">
      <xdr:nvSpPr>
        <xdr:cNvPr id="1093" name="Line 10">
          <a:extLst>
            <a:ext uri="{FF2B5EF4-FFF2-40B4-BE49-F238E27FC236}">
              <a16:creationId xmlns:a16="http://schemas.microsoft.com/office/drawing/2014/main" id="{00000000-0008-0000-0000-000045040000}"/>
            </a:ext>
          </a:extLst>
        </xdr:cNvPr>
        <xdr:cNvSpPr>
          <a:spLocks noChangeShapeType="1"/>
        </xdr:cNvSpPr>
      </xdr:nvSpPr>
      <xdr:spPr bwMode="auto">
        <a:xfrm>
          <a:off x="3441700" y="2235200"/>
          <a:ext cx="1536700" cy="1270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0</xdr:col>
      <xdr:colOff>482600</xdr:colOff>
      <xdr:row>15</xdr:row>
      <xdr:rowOff>101600</xdr:rowOff>
    </xdr:from>
    <xdr:to>
      <xdr:col>1</xdr:col>
      <xdr:colOff>25400</xdr:colOff>
      <xdr:row>15</xdr:row>
      <xdr:rowOff>101600</xdr:rowOff>
    </xdr:to>
    <xdr:sp macro="" textlink="">
      <xdr:nvSpPr>
        <xdr:cNvPr id="1094" name="Line 11">
          <a:extLst>
            <a:ext uri="{FF2B5EF4-FFF2-40B4-BE49-F238E27FC236}">
              <a16:creationId xmlns:a16="http://schemas.microsoft.com/office/drawing/2014/main" id="{00000000-0008-0000-0000-000046040000}"/>
            </a:ext>
          </a:extLst>
        </xdr:cNvPr>
        <xdr:cNvSpPr>
          <a:spLocks noChangeShapeType="1"/>
        </xdr:cNvSpPr>
      </xdr:nvSpPr>
      <xdr:spPr bwMode="auto">
        <a:xfrm>
          <a:off x="482600" y="2578100"/>
          <a:ext cx="368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133350</xdr:colOff>
      <xdr:row>23</xdr:row>
      <xdr:rowOff>0</xdr:rowOff>
    </xdr:from>
    <xdr:to>
      <xdr:col>6</xdr:col>
      <xdr:colOff>250833</xdr:colOff>
      <xdr:row>43</xdr:row>
      <xdr:rowOff>152400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133350" y="3724275"/>
          <a:ext cx="4676775" cy="3390900"/>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0" i="0" strike="noStrike">
              <a:solidFill>
                <a:srgbClr val="000000"/>
              </a:solidFill>
              <a:latin typeface="Arial"/>
              <a:cs typeface="Arial"/>
            </a:rPr>
            <a:t>So geht's…</a:t>
          </a:r>
        </a:p>
        <a:p>
          <a:pPr algn="l" rtl="1">
            <a:defRPr sz="1000"/>
          </a:pPr>
          <a:r>
            <a:rPr lang="de-DE" sz="1000" b="1" i="0" u="sng" strike="noStrike">
              <a:solidFill>
                <a:srgbClr val="000000"/>
              </a:solidFill>
              <a:latin typeface="Arial"/>
              <a:cs typeface="Arial"/>
            </a:rPr>
            <a:t>Den Eintrag in der Zelle ändern</a:t>
          </a:r>
        </a:p>
        <a:p>
          <a:pPr algn="l" rtl="1">
            <a:defRPr sz="1000"/>
          </a:pPr>
          <a:r>
            <a:rPr lang="de-DE" sz="1000" b="0" i="0" strike="noStrike">
              <a:solidFill>
                <a:srgbClr val="000000"/>
              </a:solidFill>
              <a:latin typeface="Arial"/>
              <a:cs typeface="Arial"/>
            </a:rPr>
            <a:t>Zelle anklicken und in der Befehlszeile den Text ändern.</a:t>
          </a:r>
        </a:p>
        <a:p>
          <a:pPr algn="l" rtl="1">
            <a:defRPr sz="1000"/>
          </a:pPr>
          <a:endParaRPr lang="de-DE" sz="1000" b="0" i="0" strike="noStrike">
            <a:solidFill>
              <a:srgbClr val="000000"/>
            </a:solidFill>
            <a:latin typeface="Arial"/>
            <a:cs typeface="Arial"/>
          </a:endParaRPr>
        </a:p>
        <a:p>
          <a:pPr algn="l" rtl="1">
            <a:defRPr sz="1000"/>
          </a:pPr>
          <a:r>
            <a:rPr lang="de-DE" sz="1000" b="1" i="0" u="sng" strike="noStrike">
              <a:solidFill>
                <a:srgbClr val="000000"/>
              </a:solidFill>
              <a:latin typeface="Arial"/>
              <a:cs typeface="Arial"/>
            </a:rPr>
            <a:t>Eine Spalte, eine Zeile oder das ganze Tabellenblatt markieren</a:t>
          </a:r>
        </a:p>
        <a:p>
          <a:pPr algn="l" rtl="1">
            <a:defRPr sz="1000"/>
          </a:pPr>
          <a:r>
            <a:rPr lang="de-DE" sz="1000" b="0" i="0" strike="noStrike">
              <a:solidFill>
                <a:srgbClr val="000000"/>
              </a:solidFill>
              <a:latin typeface="Arial"/>
              <a:cs typeface="Arial"/>
            </a:rPr>
            <a:t>Zum Markieren einer Spalte klickst du auf den Buchstaben, bei Zeilen auf die Zeilennummer.</a:t>
          </a:r>
        </a:p>
        <a:p>
          <a:pPr algn="l" rtl="1">
            <a:defRPr sz="1000"/>
          </a:pPr>
          <a:r>
            <a:rPr lang="de-DE" sz="1000" b="0" i="0" strike="noStrike">
              <a:solidFill>
                <a:srgbClr val="000000"/>
              </a:solidFill>
              <a:latin typeface="Arial"/>
              <a:cs typeface="Arial"/>
            </a:rPr>
            <a:t>Das ganze Tabellenblatt kann man markieren, indem das leere Kästchen ganz links oben angeklickt wird:</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1" i="0" u="sng" strike="noStrike">
              <a:solidFill>
                <a:srgbClr val="000000"/>
              </a:solidFill>
              <a:latin typeface="Arial"/>
              <a:cs typeface="Arial"/>
            </a:rPr>
            <a:t>Mehrere Zellen markieren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Zusammenhängende Zellen mit gedrückter linker Maustaste markieren. </a:t>
          </a:r>
        </a:p>
        <a:p>
          <a:pPr algn="l" rtl="1">
            <a:defRPr sz="1000"/>
          </a:pPr>
          <a:r>
            <a:rPr lang="de-DE" sz="1000" b="0" i="0" strike="noStrike">
              <a:solidFill>
                <a:srgbClr val="000000"/>
              </a:solidFill>
              <a:latin typeface="Arial"/>
              <a:cs typeface="Arial"/>
            </a:rPr>
            <a:t>Nicht zusammenhängende Zellen werden markiert, indem Du die Strg-Taste gedrückt hältst, während du die einzelnen Zellen mit der linken Maustaste anklickst.</a:t>
          </a:r>
        </a:p>
        <a:p>
          <a:pPr algn="l" rtl="1">
            <a:defRPr sz="1000"/>
          </a:pPr>
          <a:endParaRPr lang="de-DE" sz="1000" b="0" i="0" strike="noStrike">
            <a:solidFill>
              <a:srgbClr val="000000"/>
            </a:solidFill>
            <a:latin typeface="Arial"/>
            <a:cs typeface="Arial"/>
          </a:endParaRPr>
        </a:p>
      </xdr:txBody>
    </xdr:sp>
    <xdr:clientData/>
  </xdr:twoCellAnchor>
  <xdr:twoCellAnchor editAs="oneCell">
    <xdr:from>
      <xdr:col>2</xdr:col>
      <xdr:colOff>215900</xdr:colOff>
      <xdr:row>32</xdr:row>
      <xdr:rowOff>127000</xdr:rowOff>
    </xdr:from>
    <xdr:to>
      <xdr:col>4</xdr:col>
      <xdr:colOff>508000</xdr:colOff>
      <xdr:row>36</xdr:row>
      <xdr:rowOff>152400</xdr:rowOff>
    </xdr:to>
    <xdr:pic>
      <xdr:nvPicPr>
        <xdr:cNvPr id="1096" name="Picture 13" descr="Excel02">
          <a:extLst>
            <a:ext uri="{FF2B5EF4-FFF2-40B4-BE49-F238E27FC236}">
              <a16:creationId xmlns:a16="http://schemas.microsoft.com/office/drawing/2014/main" id="{00000000-0008-0000-0000-00004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6900" y="5410200"/>
          <a:ext cx="1943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584200</xdr:colOff>
      <xdr:row>33</xdr:row>
      <xdr:rowOff>63500</xdr:rowOff>
    </xdr:from>
    <xdr:to>
      <xdr:col>2</xdr:col>
      <xdr:colOff>127000</xdr:colOff>
      <xdr:row>33</xdr:row>
      <xdr:rowOff>63500</xdr:rowOff>
    </xdr:to>
    <xdr:sp macro="" textlink="">
      <xdr:nvSpPr>
        <xdr:cNvPr id="1097" name="Line 17">
          <a:extLst>
            <a:ext uri="{FF2B5EF4-FFF2-40B4-BE49-F238E27FC236}">
              <a16:creationId xmlns:a16="http://schemas.microsoft.com/office/drawing/2014/main" id="{00000000-0008-0000-0000-000049040000}"/>
            </a:ext>
          </a:extLst>
        </xdr:cNvPr>
        <xdr:cNvSpPr>
          <a:spLocks noChangeShapeType="1"/>
        </xdr:cNvSpPr>
      </xdr:nvSpPr>
      <xdr:spPr bwMode="auto">
        <a:xfrm>
          <a:off x="1409700" y="5511800"/>
          <a:ext cx="368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38100</xdr:colOff>
      <xdr:row>13</xdr:row>
      <xdr:rowOff>88900</xdr:rowOff>
    </xdr:from>
    <xdr:to>
      <xdr:col>1</xdr:col>
      <xdr:colOff>406400</xdr:colOff>
      <xdr:row>13</xdr:row>
      <xdr:rowOff>88900</xdr:rowOff>
    </xdr:to>
    <xdr:sp macro="" textlink="">
      <xdr:nvSpPr>
        <xdr:cNvPr id="1098" name="Line 18">
          <a:extLst>
            <a:ext uri="{FF2B5EF4-FFF2-40B4-BE49-F238E27FC236}">
              <a16:creationId xmlns:a16="http://schemas.microsoft.com/office/drawing/2014/main" id="{00000000-0008-0000-0000-00004A040000}"/>
            </a:ext>
          </a:extLst>
        </xdr:cNvPr>
        <xdr:cNvSpPr>
          <a:spLocks noChangeShapeType="1"/>
        </xdr:cNvSpPr>
      </xdr:nvSpPr>
      <xdr:spPr bwMode="auto">
        <a:xfrm>
          <a:off x="863600" y="2235200"/>
          <a:ext cx="368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685800</xdr:colOff>
      <xdr:row>47</xdr:row>
      <xdr:rowOff>76200</xdr:rowOff>
    </xdr:from>
    <xdr:to>
      <xdr:col>3</xdr:col>
      <xdr:colOff>749300</xdr:colOff>
      <xdr:row>47</xdr:row>
      <xdr:rowOff>76200</xdr:rowOff>
    </xdr:to>
    <xdr:sp macro="" textlink="">
      <xdr:nvSpPr>
        <xdr:cNvPr id="1099" name="Line 19">
          <a:extLst>
            <a:ext uri="{FF2B5EF4-FFF2-40B4-BE49-F238E27FC236}">
              <a16:creationId xmlns:a16="http://schemas.microsoft.com/office/drawing/2014/main" id="{00000000-0008-0000-0000-00004B040000}"/>
            </a:ext>
          </a:extLst>
        </xdr:cNvPr>
        <xdr:cNvSpPr>
          <a:spLocks noChangeShapeType="1"/>
        </xdr:cNvSpPr>
      </xdr:nvSpPr>
      <xdr:spPr bwMode="auto">
        <a:xfrm>
          <a:off x="1511300" y="7835900"/>
          <a:ext cx="17145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136525</xdr:colOff>
      <xdr:row>52</xdr:row>
      <xdr:rowOff>142875</xdr:rowOff>
    </xdr:from>
    <xdr:to>
      <xdr:col>6</xdr:col>
      <xdr:colOff>241300</xdr:colOff>
      <xdr:row>58</xdr:row>
      <xdr:rowOff>66675</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123825" y="8562975"/>
          <a:ext cx="4676775" cy="8953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0" i="0" strike="noStrike">
              <a:solidFill>
                <a:srgbClr val="000000"/>
              </a:solidFill>
              <a:latin typeface="Arial"/>
              <a:cs typeface="Arial"/>
            </a:rPr>
            <a:t>Wie bei einem Textverarbeitungsprogramm kannst du die Zellen auch </a:t>
          </a:r>
          <a:r>
            <a:rPr lang="de-DE" sz="1000" b="0" i="0" strike="noStrike">
              <a:solidFill>
                <a:srgbClr val="FF0000"/>
              </a:solidFill>
              <a:latin typeface="Arial"/>
              <a:cs typeface="Arial"/>
            </a:rPr>
            <a:t>formatieren</a:t>
          </a:r>
          <a:r>
            <a:rPr lang="de-DE" sz="1000" b="0" i="0" strike="noStrike">
              <a:solidFill>
                <a:srgbClr val="000000"/>
              </a:solidFill>
              <a:latin typeface="Arial"/>
              <a:cs typeface="Arial"/>
            </a:rPr>
            <a:t>. Damit ist gemeint, dass du die Schrift, die Farbe und die Größe der Zellen verändern kannst.</a:t>
          </a:r>
        </a:p>
        <a:p>
          <a:pPr algn="l" rtl="1">
            <a:defRPr sz="1000"/>
          </a:pPr>
          <a:r>
            <a:rPr lang="de-DE" sz="1000" b="0" i="0" strike="noStrike">
              <a:solidFill>
                <a:srgbClr val="000000"/>
              </a:solidFill>
              <a:latin typeface="Arial"/>
              <a:cs typeface="Arial"/>
            </a:rPr>
            <a:t>Die Zellen, die du gestalten möchstes, musst du zunächst durch Anklicken markieren.</a:t>
          </a:r>
        </a:p>
      </xdr:txBody>
    </xdr:sp>
    <xdr:clientData/>
  </xdr:twoCellAnchor>
  <xdr:twoCellAnchor editAs="oneCell">
    <xdr:from>
      <xdr:col>0</xdr:col>
      <xdr:colOff>482600</xdr:colOff>
      <xdr:row>63</xdr:row>
      <xdr:rowOff>25400</xdr:rowOff>
    </xdr:from>
    <xdr:to>
      <xdr:col>3</xdr:col>
      <xdr:colOff>635000</xdr:colOff>
      <xdr:row>65</xdr:row>
      <xdr:rowOff>0</xdr:rowOff>
    </xdr:to>
    <xdr:pic>
      <xdr:nvPicPr>
        <xdr:cNvPr id="1101" name="Picture 21" descr="Excel03">
          <a:extLst>
            <a:ext uri="{FF2B5EF4-FFF2-40B4-BE49-F238E27FC236}">
              <a16:creationId xmlns:a16="http://schemas.microsoft.com/office/drawing/2014/main" id="{00000000-0008-0000-0000-00004D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2600" y="10426700"/>
          <a:ext cx="26289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635000</xdr:colOff>
      <xdr:row>67</xdr:row>
      <xdr:rowOff>88900</xdr:rowOff>
    </xdr:from>
    <xdr:to>
      <xdr:col>2</xdr:col>
      <xdr:colOff>533400</xdr:colOff>
      <xdr:row>68</xdr:row>
      <xdr:rowOff>152400</xdr:rowOff>
    </xdr:to>
    <xdr:pic>
      <xdr:nvPicPr>
        <xdr:cNvPr id="1102" name="Picture 22" descr="Excel04">
          <a:extLst>
            <a:ext uri="{FF2B5EF4-FFF2-40B4-BE49-F238E27FC236}">
              <a16:creationId xmlns:a16="http://schemas.microsoft.com/office/drawing/2014/main" id="{00000000-0008-0000-0000-00004E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0500" y="11150600"/>
          <a:ext cx="7239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635000</xdr:colOff>
      <xdr:row>70</xdr:row>
      <xdr:rowOff>101600</xdr:rowOff>
    </xdr:from>
    <xdr:to>
      <xdr:col>2</xdr:col>
      <xdr:colOff>520700</xdr:colOff>
      <xdr:row>72</xdr:row>
      <xdr:rowOff>25400</xdr:rowOff>
    </xdr:to>
    <xdr:pic>
      <xdr:nvPicPr>
        <xdr:cNvPr id="1103" name="Picture 23" descr="Excel05">
          <a:extLst>
            <a:ext uri="{FF2B5EF4-FFF2-40B4-BE49-F238E27FC236}">
              <a16:creationId xmlns:a16="http://schemas.microsoft.com/office/drawing/2014/main" id="{00000000-0008-0000-0000-00004F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60500" y="11658600"/>
          <a:ext cx="7112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174625</xdr:colOff>
      <xdr:row>74</xdr:row>
      <xdr:rowOff>142875</xdr:rowOff>
    </xdr:from>
    <xdr:to>
      <xdr:col>6</xdr:col>
      <xdr:colOff>292108</xdr:colOff>
      <xdr:row>80</xdr:row>
      <xdr:rowOff>66675</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161925" y="12125325"/>
          <a:ext cx="4676775" cy="8953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Höhe und Breite einer Zelle ändern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Bringe den Mauszeiger (Cursor) zum Beispiel auf die Spaltenlinie zwischen die Spaltenbuchstaben B und C. Wenn du jetzt die linke Maustaste gedrückt hältst, kannst du die Breite nach Belieben verändern.</a:t>
          </a:r>
        </a:p>
        <a:p>
          <a:pPr algn="l" rtl="1">
            <a:defRPr sz="1000"/>
          </a:pPr>
          <a:r>
            <a:rPr lang="de-DE" sz="1000" b="0" i="0" strike="noStrike">
              <a:solidFill>
                <a:srgbClr val="000000"/>
              </a:solidFill>
              <a:latin typeface="Arial"/>
              <a:cs typeface="Arial"/>
            </a:rPr>
            <a:t>Mit der Höhe der Zeilen geht es genauso. </a:t>
          </a:r>
        </a:p>
      </xdr:txBody>
    </xdr:sp>
    <xdr:clientData/>
  </xdr:twoCellAnchor>
  <xdr:twoCellAnchor>
    <xdr:from>
      <xdr:col>3</xdr:col>
      <xdr:colOff>355600</xdr:colOff>
      <xdr:row>51</xdr:row>
      <xdr:rowOff>88900</xdr:rowOff>
    </xdr:from>
    <xdr:to>
      <xdr:col>3</xdr:col>
      <xdr:colOff>723900</xdr:colOff>
      <xdr:row>51</xdr:row>
      <xdr:rowOff>88900</xdr:rowOff>
    </xdr:to>
    <xdr:sp macro="" textlink="">
      <xdr:nvSpPr>
        <xdr:cNvPr id="1105" name="Line 25">
          <a:extLst>
            <a:ext uri="{FF2B5EF4-FFF2-40B4-BE49-F238E27FC236}">
              <a16:creationId xmlns:a16="http://schemas.microsoft.com/office/drawing/2014/main" id="{00000000-0008-0000-0000-000051040000}"/>
            </a:ext>
          </a:extLst>
        </xdr:cNvPr>
        <xdr:cNvSpPr>
          <a:spLocks noChangeShapeType="1"/>
        </xdr:cNvSpPr>
      </xdr:nvSpPr>
      <xdr:spPr bwMode="auto">
        <a:xfrm>
          <a:off x="2832100" y="8509000"/>
          <a:ext cx="368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241300</xdr:colOff>
      <xdr:row>92</xdr:row>
      <xdr:rowOff>19050</xdr:rowOff>
    </xdr:from>
    <xdr:to>
      <xdr:col>6</xdr:col>
      <xdr:colOff>358783</xdr:colOff>
      <xdr:row>149</xdr:row>
      <xdr:rowOff>142875</xdr:rowOff>
    </xdr:to>
    <xdr:sp macro="" textlink="">
      <xdr:nvSpPr>
        <xdr:cNvPr id="1050" name="Text Box 26">
          <a:extLst>
            <a:ext uri="{FF2B5EF4-FFF2-40B4-BE49-F238E27FC236}">
              <a16:creationId xmlns:a16="http://schemas.microsoft.com/office/drawing/2014/main" id="{00000000-0008-0000-0000-00001A040000}"/>
            </a:ext>
          </a:extLst>
        </xdr:cNvPr>
        <xdr:cNvSpPr txBox="1">
          <a:spLocks noChangeArrowheads="1"/>
        </xdr:cNvSpPr>
      </xdr:nvSpPr>
      <xdr:spPr bwMode="auto">
        <a:xfrm>
          <a:off x="228600" y="14906625"/>
          <a:ext cx="4676775" cy="93535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Zellen einrahmen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Klicke mit der rechten Maustaste auf die Zelle und wähle "Zellen formatieren" aus. </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Klicke auf den Reiter "Rahmen" und wähle in dem Fenster den gewünschten Rahmen aus.</a:t>
          </a:r>
        </a:p>
        <a:p>
          <a:pPr algn="l" rtl="1">
            <a:defRPr sz="1000"/>
          </a:pPr>
          <a:r>
            <a:rPr lang="de-DE" sz="1000" b="0" i="0" strike="noStrike">
              <a:solidFill>
                <a:srgbClr val="000000"/>
              </a:solidFill>
              <a:latin typeface="Arial"/>
              <a:cs typeface="Arial"/>
            </a:rPr>
            <a:t>Wähle dabei zuerst die Farbe des Rahmens aus, danach die Linienart und zum Schluss die Platzierung des Rahmens.</a:t>
          </a:r>
        </a:p>
        <a:p>
          <a:pPr algn="l" rtl="1">
            <a:defRPr sz="1000"/>
          </a:pPr>
          <a:r>
            <a:rPr lang="de-DE" sz="1000" b="0" i="0" strike="noStrike">
              <a:solidFill>
                <a:srgbClr val="000000"/>
              </a:solidFill>
              <a:latin typeface="Arial"/>
              <a:cs typeface="Arial"/>
            </a:rPr>
            <a:t>Hat man mehrere Zellen markiert, so kann man natürlich alle diese Zellen auf einmal mit einem Rahmen versehen.</a:t>
          </a:r>
        </a:p>
        <a:p>
          <a:pPr algn="l" rtl="1">
            <a:defRPr sz="1000"/>
          </a:pPr>
          <a:r>
            <a:rPr lang="de-DE" sz="1000" b="0" i="0" strike="noStrike">
              <a:solidFill>
                <a:srgbClr val="000000"/>
              </a:solidFill>
              <a:latin typeface="Arial"/>
              <a:cs typeface="Arial"/>
            </a:rPr>
            <a:t> </a:t>
          </a:r>
        </a:p>
      </xdr:txBody>
    </xdr:sp>
    <xdr:clientData/>
  </xdr:twoCellAnchor>
  <xdr:twoCellAnchor editAs="oneCell">
    <xdr:from>
      <xdr:col>1</xdr:col>
      <xdr:colOff>596900</xdr:colOff>
      <xdr:row>95</xdr:row>
      <xdr:rowOff>12700</xdr:rowOff>
    </xdr:from>
    <xdr:to>
      <xdr:col>4</xdr:col>
      <xdr:colOff>482600</xdr:colOff>
      <xdr:row>113</xdr:row>
      <xdr:rowOff>101600</xdr:rowOff>
    </xdr:to>
    <xdr:pic>
      <xdr:nvPicPr>
        <xdr:cNvPr id="1107" name="Picture 27" descr="Excel06">
          <a:extLst>
            <a:ext uri="{FF2B5EF4-FFF2-40B4-BE49-F238E27FC236}">
              <a16:creationId xmlns:a16="http://schemas.microsoft.com/office/drawing/2014/main" id="{00000000-0008-0000-0000-000053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22400" y="15684500"/>
          <a:ext cx="2362200" cy="306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647700</xdr:colOff>
      <xdr:row>121</xdr:row>
      <xdr:rowOff>139700</xdr:rowOff>
    </xdr:from>
    <xdr:to>
      <xdr:col>5</xdr:col>
      <xdr:colOff>673100</xdr:colOff>
      <xdr:row>147</xdr:row>
      <xdr:rowOff>63500</xdr:rowOff>
    </xdr:to>
    <xdr:pic>
      <xdr:nvPicPr>
        <xdr:cNvPr id="1108" name="Picture 28" descr="Excel07">
          <a:extLst>
            <a:ext uri="{FF2B5EF4-FFF2-40B4-BE49-F238E27FC236}">
              <a16:creationId xmlns:a16="http://schemas.microsoft.com/office/drawing/2014/main" id="{00000000-0008-0000-0000-00005404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7700" y="20104100"/>
          <a:ext cx="4152900" cy="421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101600</xdr:colOff>
      <xdr:row>107</xdr:row>
      <xdr:rowOff>139700</xdr:rowOff>
    </xdr:from>
    <xdr:to>
      <xdr:col>5</xdr:col>
      <xdr:colOff>38100</xdr:colOff>
      <xdr:row>107</xdr:row>
      <xdr:rowOff>139700</xdr:rowOff>
    </xdr:to>
    <xdr:sp macro="" textlink="">
      <xdr:nvSpPr>
        <xdr:cNvPr id="1109" name="Line 29">
          <a:extLst>
            <a:ext uri="{FF2B5EF4-FFF2-40B4-BE49-F238E27FC236}">
              <a16:creationId xmlns:a16="http://schemas.microsoft.com/office/drawing/2014/main" id="{00000000-0008-0000-0000-000055040000}"/>
            </a:ext>
          </a:extLst>
        </xdr:cNvPr>
        <xdr:cNvSpPr>
          <a:spLocks noChangeShapeType="1"/>
        </xdr:cNvSpPr>
      </xdr:nvSpPr>
      <xdr:spPr bwMode="auto">
        <a:xfrm>
          <a:off x="3403600" y="17792700"/>
          <a:ext cx="7620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368300</xdr:colOff>
      <xdr:row>137</xdr:row>
      <xdr:rowOff>63500</xdr:rowOff>
    </xdr:from>
    <xdr:to>
      <xdr:col>6</xdr:col>
      <xdr:colOff>304800</xdr:colOff>
      <xdr:row>137</xdr:row>
      <xdr:rowOff>63500</xdr:rowOff>
    </xdr:to>
    <xdr:sp macro="" textlink="">
      <xdr:nvSpPr>
        <xdr:cNvPr id="1110" name="Line 30">
          <a:extLst>
            <a:ext uri="{FF2B5EF4-FFF2-40B4-BE49-F238E27FC236}">
              <a16:creationId xmlns:a16="http://schemas.microsoft.com/office/drawing/2014/main" id="{00000000-0008-0000-0000-000056040000}"/>
            </a:ext>
          </a:extLst>
        </xdr:cNvPr>
        <xdr:cNvSpPr>
          <a:spLocks noChangeShapeType="1"/>
        </xdr:cNvSpPr>
      </xdr:nvSpPr>
      <xdr:spPr bwMode="auto">
        <a:xfrm>
          <a:off x="4495800" y="22669500"/>
          <a:ext cx="7620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368300</xdr:colOff>
      <xdr:row>130</xdr:row>
      <xdr:rowOff>139700</xdr:rowOff>
    </xdr:from>
    <xdr:to>
      <xdr:col>6</xdr:col>
      <xdr:colOff>304800</xdr:colOff>
      <xdr:row>130</xdr:row>
      <xdr:rowOff>139700</xdr:rowOff>
    </xdr:to>
    <xdr:sp macro="" textlink="">
      <xdr:nvSpPr>
        <xdr:cNvPr id="1111" name="Line 31">
          <a:extLst>
            <a:ext uri="{FF2B5EF4-FFF2-40B4-BE49-F238E27FC236}">
              <a16:creationId xmlns:a16="http://schemas.microsoft.com/office/drawing/2014/main" id="{00000000-0008-0000-0000-000057040000}"/>
            </a:ext>
          </a:extLst>
        </xdr:cNvPr>
        <xdr:cNvSpPr>
          <a:spLocks noChangeShapeType="1"/>
        </xdr:cNvSpPr>
      </xdr:nvSpPr>
      <xdr:spPr bwMode="auto">
        <a:xfrm>
          <a:off x="4495800" y="21590000"/>
          <a:ext cx="7620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736600</xdr:colOff>
      <xdr:row>135</xdr:row>
      <xdr:rowOff>63500</xdr:rowOff>
    </xdr:from>
    <xdr:to>
      <xdr:col>3</xdr:col>
      <xdr:colOff>673100</xdr:colOff>
      <xdr:row>135</xdr:row>
      <xdr:rowOff>63500</xdr:rowOff>
    </xdr:to>
    <xdr:sp macro="" textlink="">
      <xdr:nvSpPr>
        <xdr:cNvPr id="1112" name="Line 32">
          <a:extLst>
            <a:ext uri="{FF2B5EF4-FFF2-40B4-BE49-F238E27FC236}">
              <a16:creationId xmlns:a16="http://schemas.microsoft.com/office/drawing/2014/main" id="{00000000-0008-0000-0000-000058040000}"/>
            </a:ext>
          </a:extLst>
        </xdr:cNvPr>
        <xdr:cNvSpPr>
          <a:spLocks noChangeShapeType="1"/>
        </xdr:cNvSpPr>
      </xdr:nvSpPr>
      <xdr:spPr bwMode="auto">
        <a:xfrm>
          <a:off x="2387600" y="22339300"/>
          <a:ext cx="7620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7</xdr:col>
      <xdr:colOff>0</xdr:colOff>
      <xdr:row>164</xdr:row>
      <xdr:rowOff>12700</xdr:rowOff>
    </xdr:from>
    <xdr:to>
      <xdr:col>12</xdr:col>
      <xdr:colOff>812800</xdr:colOff>
      <xdr:row>172</xdr:row>
      <xdr:rowOff>50800</xdr:rowOff>
    </xdr:to>
    <xdr:pic>
      <xdr:nvPicPr>
        <xdr:cNvPr id="1113" name="Picture 33" descr="Excel Stundenplan">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778500" y="27076400"/>
          <a:ext cx="5041900" cy="135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181</xdr:row>
      <xdr:rowOff>88900</xdr:rowOff>
    </xdr:from>
    <xdr:to>
      <xdr:col>1</xdr:col>
      <xdr:colOff>50800</xdr:colOff>
      <xdr:row>186</xdr:row>
      <xdr:rowOff>50800</xdr:rowOff>
    </xdr:to>
    <xdr:sp macro="" textlink="">
      <xdr:nvSpPr>
        <xdr:cNvPr id="1114" name="Line 34">
          <a:extLst>
            <a:ext uri="{FF2B5EF4-FFF2-40B4-BE49-F238E27FC236}">
              <a16:creationId xmlns:a16="http://schemas.microsoft.com/office/drawing/2014/main" id="{00000000-0008-0000-0000-00005A040000}"/>
            </a:ext>
          </a:extLst>
        </xdr:cNvPr>
        <xdr:cNvSpPr>
          <a:spLocks noChangeShapeType="1"/>
        </xdr:cNvSpPr>
      </xdr:nvSpPr>
      <xdr:spPr bwMode="auto">
        <a:xfrm>
          <a:off x="876300" y="30111700"/>
          <a:ext cx="0" cy="787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12700</xdr:colOff>
      <xdr:row>166</xdr:row>
      <xdr:rowOff>0</xdr:rowOff>
    </xdr:from>
    <xdr:to>
      <xdr:col>6</xdr:col>
      <xdr:colOff>800100</xdr:colOff>
      <xdr:row>168</xdr:row>
      <xdr:rowOff>12700</xdr:rowOff>
    </xdr:to>
    <xdr:grpSp>
      <xdr:nvGrpSpPr>
        <xdr:cNvPr id="11337" name="Group 25">
          <a:extLst>
            <a:ext uri="{FF2B5EF4-FFF2-40B4-BE49-F238E27FC236}">
              <a16:creationId xmlns:a16="http://schemas.microsoft.com/office/drawing/2014/main" id="{00000000-0008-0000-0900-0000492C0000}"/>
            </a:ext>
          </a:extLst>
        </xdr:cNvPr>
        <xdr:cNvGrpSpPr>
          <a:grpSpLocks/>
        </xdr:cNvGrpSpPr>
      </xdr:nvGrpSpPr>
      <xdr:grpSpPr bwMode="auto">
        <a:xfrm>
          <a:off x="5664200" y="27673300"/>
          <a:ext cx="787400" cy="342900"/>
          <a:chOff x="532" y="2854"/>
          <a:chExt cx="77" cy="35"/>
        </a:xfrm>
      </xdr:grpSpPr>
      <xdr:sp macro="" textlink="">
        <xdr:nvSpPr>
          <xdr:cNvPr id="11364" name="Line 11">
            <a:extLst>
              <a:ext uri="{FF2B5EF4-FFF2-40B4-BE49-F238E27FC236}">
                <a16:creationId xmlns:a16="http://schemas.microsoft.com/office/drawing/2014/main" id="{00000000-0008-0000-0900-0000642C0000}"/>
              </a:ext>
            </a:extLst>
          </xdr:cNvPr>
          <xdr:cNvSpPr>
            <a:spLocks noChangeShapeType="1"/>
          </xdr:cNvSpPr>
        </xdr:nvSpPr>
        <xdr:spPr bwMode="auto">
          <a:xfrm flipV="1">
            <a:off x="532" y="2866"/>
            <a:ext cx="77" cy="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5" name="Line 12">
            <a:extLst>
              <a:ext uri="{FF2B5EF4-FFF2-40B4-BE49-F238E27FC236}">
                <a16:creationId xmlns:a16="http://schemas.microsoft.com/office/drawing/2014/main" id="{00000000-0008-0000-0900-0000652C0000}"/>
              </a:ext>
            </a:extLst>
          </xdr:cNvPr>
          <xdr:cNvSpPr>
            <a:spLocks noChangeShapeType="1"/>
          </xdr:cNvSpPr>
        </xdr:nvSpPr>
        <xdr:spPr bwMode="auto">
          <a:xfrm>
            <a:off x="533" y="2854"/>
            <a:ext cx="75" cy="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0</xdr:colOff>
      <xdr:row>167</xdr:row>
      <xdr:rowOff>12700</xdr:rowOff>
    </xdr:from>
    <xdr:to>
      <xdr:col>14</xdr:col>
      <xdr:colOff>12700</xdr:colOff>
      <xdr:row>171</xdr:row>
      <xdr:rowOff>0</xdr:rowOff>
    </xdr:to>
    <xdr:grpSp>
      <xdr:nvGrpSpPr>
        <xdr:cNvPr id="11338" name="Group 35">
          <a:extLst>
            <a:ext uri="{FF2B5EF4-FFF2-40B4-BE49-F238E27FC236}">
              <a16:creationId xmlns:a16="http://schemas.microsoft.com/office/drawing/2014/main" id="{00000000-0008-0000-0900-00004A2C0000}"/>
            </a:ext>
          </a:extLst>
        </xdr:cNvPr>
        <xdr:cNvGrpSpPr>
          <a:grpSpLocks/>
        </xdr:cNvGrpSpPr>
      </xdr:nvGrpSpPr>
      <xdr:grpSpPr bwMode="auto">
        <a:xfrm>
          <a:off x="11950700" y="27851100"/>
          <a:ext cx="838200" cy="647700"/>
          <a:chOff x="1130" y="2872"/>
          <a:chExt cx="81" cy="67"/>
        </a:xfrm>
      </xdr:grpSpPr>
      <xdr:sp macro="" textlink="">
        <xdr:nvSpPr>
          <xdr:cNvPr id="11362" name="Line 14">
            <a:extLst>
              <a:ext uri="{FF2B5EF4-FFF2-40B4-BE49-F238E27FC236}">
                <a16:creationId xmlns:a16="http://schemas.microsoft.com/office/drawing/2014/main" id="{00000000-0008-0000-0900-0000622C0000}"/>
              </a:ext>
            </a:extLst>
          </xdr:cNvPr>
          <xdr:cNvSpPr>
            <a:spLocks noChangeShapeType="1"/>
          </xdr:cNvSpPr>
        </xdr:nvSpPr>
        <xdr:spPr bwMode="auto">
          <a:xfrm flipV="1">
            <a:off x="1130" y="2896"/>
            <a:ext cx="81"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3" name="Line 15">
            <a:extLst>
              <a:ext uri="{FF2B5EF4-FFF2-40B4-BE49-F238E27FC236}">
                <a16:creationId xmlns:a16="http://schemas.microsoft.com/office/drawing/2014/main" id="{00000000-0008-0000-0900-0000632C0000}"/>
              </a:ext>
            </a:extLst>
          </xdr:cNvPr>
          <xdr:cNvSpPr>
            <a:spLocks noChangeShapeType="1"/>
          </xdr:cNvSpPr>
        </xdr:nvSpPr>
        <xdr:spPr bwMode="auto">
          <a:xfrm>
            <a:off x="1131" y="2872"/>
            <a:ext cx="77"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19</xdr:col>
      <xdr:colOff>0</xdr:colOff>
      <xdr:row>169</xdr:row>
      <xdr:rowOff>12700</xdr:rowOff>
    </xdr:from>
    <xdr:to>
      <xdr:col>20</xdr:col>
      <xdr:colOff>0</xdr:colOff>
      <xdr:row>170</xdr:row>
      <xdr:rowOff>190500</xdr:rowOff>
    </xdr:to>
    <xdr:sp macro="" textlink="">
      <xdr:nvSpPr>
        <xdr:cNvPr id="11339" name="Line 19">
          <a:extLst>
            <a:ext uri="{FF2B5EF4-FFF2-40B4-BE49-F238E27FC236}">
              <a16:creationId xmlns:a16="http://schemas.microsoft.com/office/drawing/2014/main" id="{00000000-0008-0000-0900-00004B2C0000}"/>
            </a:ext>
          </a:extLst>
        </xdr:cNvPr>
        <xdr:cNvSpPr>
          <a:spLocks noChangeShapeType="1"/>
        </xdr:cNvSpPr>
      </xdr:nvSpPr>
      <xdr:spPr bwMode="auto">
        <a:xfrm>
          <a:off x="17437100" y="28181300"/>
          <a:ext cx="825500" cy="31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25400</xdr:colOff>
      <xdr:row>175</xdr:row>
      <xdr:rowOff>0</xdr:rowOff>
    </xdr:from>
    <xdr:to>
      <xdr:col>20</xdr:col>
      <xdr:colOff>0</xdr:colOff>
      <xdr:row>176</xdr:row>
      <xdr:rowOff>139700</xdr:rowOff>
    </xdr:to>
    <xdr:sp macro="" textlink="">
      <xdr:nvSpPr>
        <xdr:cNvPr id="11340" name="Line 20">
          <a:extLst>
            <a:ext uri="{FF2B5EF4-FFF2-40B4-BE49-F238E27FC236}">
              <a16:creationId xmlns:a16="http://schemas.microsoft.com/office/drawing/2014/main" id="{00000000-0008-0000-0900-00004C2C0000}"/>
            </a:ext>
          </a:extLst>
        </xdr:cNvPr>
        <xdr:cNvSpPr>
          <a:spLocks noChangeShapeType="1"/>
        </xdr:cNvSpPr>
      </xdr:nvSpPr>
      <xdr:spPr bwMode="auto">
        <a:xfrm flipV="1">
          <a:off x="17462500" y="29159200"/>
          <a:ext cx="8001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22</xdr:col>
      <xdr:colOff>698500</xdr:colOff>
      <xdr:row>162</xdr:row>
      <xdr:rowOff>101600</xdr:rowOff>
    </xdr:from>
    <xdr:to>
      <xdr:col>24</xdr:col>
      <xdr:colOff>419100</xdr:colOff>
      <xdr:row>171</xdr:row>
      <xdr:rowOff>25400</xdr:rowOff>
    </xdr:to>
    <xdr:pic>
      <xdr:nvPicPr>
        <xdr:cNvPr id="11341" name="Picture 21" descr="CSOCC008">
          <a:extLst>
            <a:ext uri="{FF2B5EF4-FFF2-40B4-BE49-F238E27FC236}">
              <a16:creationId xmlns:a16="http://schemas.microsoft.com/office/drawing/2014/main" id="{00000000-0008-0000-0900-00004D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78800" y="27114500"/>
          <a:ext cx="18034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101600</xdr:colOff>
      <xdr:row>160</xdr:row>
      <xdr:rowOff>114300</xdr:rowOff>
    </xdr:from>
    <xdr:to>
      <xdr:col>2</xdr:col>
      <xdr:colOff>673100</xdr:colOff>
      <xdr:row>163</xdr:row>
      <xdr:rowOff>114300</xdr:rowOff>
    </xdr:to>
    <xdr:pic>
      <xdr:nvPicPr>
        <xdr:cNvPr id="11342" name="Picture 22" descr="CSPRT011">
          <a:extLst>
            <a:ext uri="{FF2B5EF4-FFF2-40B4-BE49-F238E27FC236}">
              <a16:creationId xmlns:a16="http://schemas.microsoft.com/office/drawing/2014/main" id="{00000000-0008-0000-0900-00004E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0" y="26543000"/>
          <a:ext cx="5715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101600</xdr:colOff>
      <xdr:row>160</xdr:row>
      <xdr:rowOff>114300</xdr:rowOff>
    </xdr:from>
    <xdr:to>
      <xdr:col>9</xdr:col>
      <xdr:colOff>673100</xdr:colOff>
      <xdr:row>163</xdr:row>
      <xdr:rowOff>114300</xdr:rowOff>
    </xdr:to>
    <xdr:pic>
      <xdr:nvPicPr>
        <xdr:cNvPr id="11343" name="Picture 23" descr="CSPRT011">
          <a:extLst>
            <a:ext uri="{FF2B5EF4-FFF2-40B4-BE49-F238E27FC236}">
              <a16:creationId xmlns:a16="http://schemas.microsoft.com/office/drawing/2014/main" id="{00000000-0008-0000-0900-00004F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50300" y="26543000"/>
          <a:ext cx="5715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161</xdr:row>
      <xdr:rowOff>203200</xdr:rowOff>
    </xdr:from>
    <xdr:to>
      <xdr:col>16</xdr:col>
      <xdr:colOff>647700</xdr:colOff>
      <xdr:row>166</xdr:row>
      <xdr:rowOff>12700</xdr:rowOff>
    </xdr:to>
    <xdr:pic>
      <xdr:nvPicPr>
        <xdr:cNvPr id="11344" name="Picture 24" descr="CSPRT011">
          <a:extLst>
            <a:ext uri="{FF2B5EF4-FFF2-40B4-BE49-F238E27FC236}">
              <a16:creationId xmlns:a16="http://schemas.microsoft.com/office/drawing/2014/main" id="{00000000-0008-0000-0900-000050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6800" y="26924000"/>
          <a:ext cx="5715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12700</xdr:colOff>
      <xdr:row>170</xdr:row>
      <xdr:rowOff>0</xdr:rowOff>
    </xdr:from>
    <xdr:to>
      <xdr:col>6</xdr:col>
      <xdr:colOff>800100</xdr:colOff>
      <xdr:row>172</xdr:row>
      <xdr:rowOff>12700</xdr:rowOff>
    </xdr:to>
    <xdr:grpSp>
      <xdr:nvGrpSpPr>
        <xdr:cNvPr id="11345" name="Group 26">
          <a:extLst>
            <a:ext uri="{FF2B5EF4-FFF2-40B4-BE49-F238E27FC236}">
              <a16:creationId xmlns:a16="http://schemas.microsoft.com/office/drawing/2014/main" id="{00000000-0008-0000-0900-0000512C0000}"/>
            </a:ext>
          </a:extLst>
        </xdr:cNvPr>
        <xdr:cNvGrpSpPr>
          <a:grpSpLocks/>
        </xdr:cNvGrpSpPr>
      </xdr:nvGrpSpPr>
      <xdr:grpSpPr bwMode="auto">
        <a:xfrm>
          <a:off x="5664200" y="28333700"/>
          <a:ext cx="787400" cy="342900"/>
          <a:chOff x="532" y="2854"/>
          <a:chExt cx="77" cy="35"/>
        </a:xfrm>
      </xdr:grpSpPr>
      <xdr:sp macro="" textlink="">
        <xdr:nvSpPr>
          <xdr:cNvPr id="11360" name="Line 27">
            <a:extLst>
              <a:ext uri="{FF2B5EF4-FFF2-40B4-BE49-F238E27FC236}">
                <a16:creationId xmlns:a16="http://schemas.microsoft.com/office/drawing/2014/main" id="{00000000-0008-0000-0900-0000602C0000}"/>
              </a:ext>
            </a:extLst>
          </xdr:cNvPr>
          <xdr:cNvSpPr>
            <a:spLocks noChangeShapeType="1"/>
          </xdr:cNvSpPr>
        </xdr:nvSpPr>
        <xdr:spPr bwMode="auto">
          <a:xfrm flipV="1">
            <a:off x="532" y="2866"/>
            <a:ext cx="77" cy="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1" name="Line 28">
            <a:extLst>
              <a:ext uri="{FF2B5EF4-FFF2-40B4-BE49-F238E27FC236}">
                <a16:creationId xmlns:a16="http://schemas.microsoft.com/office/drawing/2014/main" id="{00000000-0008-0000-0900-0000612C0000}"/>
              </a:ext>
            </a:extLst>
          </xdr:cNvPr>
          <xdr:cNvSpPr>
            <a:spLocks noChangeShapeType="1"/>
          </xdr:cNvSpPr>
        </xdr:nvSpPr>
        <xdr:spPr bwMode="auto">
          <a:xfrm>
            <a:off x="533" y="2854"/>
            <a:ext cx="75" cy="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12700</xdr:colOff>
      <xdr:row>174</xdr:row>
      <xdr:rowOff>0</xdr:rowOff>
    </xdr:from>
    <xdr:to>
      <xdr:col>6</xdr:col>
      <xdr:colOff>800100</xdr:colOff>
      <xdr:row>176</xdr:row>
      <xdr:rowOff>12700</xdr:rowOff>
    </xdr:to>
    <xdr:grpSp>
      <xdr:nvGrpSpPr>
        <xdr:cNvPr id="11346" name="Group 29">
          <a:extLst>
            <a:ext uri="{FF2B5EF4-FFF2-40B4-BE49-F238E27FC236}">
              <a16:creationId xmlns:a16="http://schemas.microsoft.com/office/drawing/2014/main" id="{00000000-0008-0000-0900-0000522C0000}"/>
            </a:ext>
          </a:extLst>
        </xdr:cNvPr>
        <xdr:cNvGrpSpPr>
          <a:grpSpLocks/>
        </xdr:cNvGrpSpPr>
      </xdr:nvGrpSpPr>
      <xdr:grpSpPr bwMode="auto">
        <a:xfrm>
          <a:off x="5664200" y="28994100"/>
          <a:ext cx="787400" cy="342900"/>
          <a:chOff x="532" y="2854"/>
          <a:chExt cx="77" cy="35"/>
        </a:xfrm>
      </xdr:grpSpPr>
      <xdr:sp macro="" textlink="">
        <xdr:nvSpPr>
          <xdr:cNvPr id="11358" name="Line 30">
            <a:extLst>
              <a:ext uri="{FF2B5EF4-FFF2-40B4-BE49-F238E27FC236}">
                <a16:creationId xmlns:a16="http://schemas.microsoft.com/office/drawing/2014/main" id="{00000000-0008-0000-0900-00005E2C0000}"/>
              </a:ext>
            </a:extLst>
          </xdr:cNvPr>
          <xdr:cNvSpPr>
            <a:spLocks noChangeShapeType="1"/>
          </xdr:cNvSpPr>
        </xdr:nvSpPr>
        <xdr:spPr bwMode="auto">
          <a:xfrm flipV="1">
            <a:off x="532" y="2866"/>
            <a:ext cx="77" cy="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59" name="Line 31">
            <a:extLst>
              <a:ext uri="{FF2B5EF4-FFF2-40B4-BE49-F238E27FC236}">
                <a16:creationId xmlns:a16="http://schemas.microsoft.com/office/drawing/2014/main" id="{00000000-0008-0000-0900-00005F2C0000}"/>
              </a:ext>
            </a:extLst>
          </xdr:cNvPr>
          <xdr:cNvSpPr>
            <a:spLocks noChangeShapeType="1"/>
          </xdr:cNvSpPr>
        </xdr:nvSpPr>
        <xdr:spPr bwMode="auto">
          <a:xfrm>
            <a:off x="533" y="2854"/>
            <a:ext cx="75" cy="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25400</xdr:colOff>
      <xdr:row>178</xdr:row>
      <xdr:rowOff>0</xdr:rowOff>
    </xdr:from>
    <xdr:to>
      <xdr:col>6</xdr:col>
      <xdr:colOff>812800</xdr:colOff>
      <xdr:row>180</xdr:row>
      <xdr:rowOff>12700</xdr:rowOff>
    </xdr:to>
    <xdr:grpSp>
      <xdr:nvGrpSpPr>
        <xdr:cNvPr id="11347" name="Group 32">
          <a:extLst>
            <a:ext uri="{FF2B5EF4-FFF2-40B4-BE49-F238E27FC236}">
              <a16:creationId xmlns:a16="http://schemas.microsoft.com/office/drawing/2014/main" id="{00000000-0008-0000-0900-0000532C0000}"/>
            </a:ext>
          </a:extLst>
        </xdr:cNvPr>
        <xdr:cNvGrpSpPr>
          <a:grpSpLocks/>
        </xdr:cNvGrpSpPr>
      </xdr:nvGrpSpPr>
      <xdr:grpSpPr bwMode="auto">
        <a:xfrm>
          <a:off x="5676900" y="29654500"/>
          <a:ext cx="787400" cy="342900"/>
          <a:chOff x="532" y="2854"/>
          <a:chExt cx="77" cy="35"/>
        </a:xfrm>
      </xdr:grpSpPr>
      <xdr:sp macro="" textlink="">
        <xdr:nvSpPr>
          <xdr:cNvPr id="11356" name="Line 33">
            <a:extLst>
              <a:ext uri="{FF2B5EF4-FFF2-40B4-BE49-F238E27FC236}">
                <a16:creationId xmlns:a16="http://schemas.microsoft.com/office/drawing/2014/main" id="{00000000-0008-0000-0900-00005C2C0000}"/>
              </a:ext>
            </a:extLst>
          </xdr:cNvPr>
          <xdr:cNvSpPr>
            <a:spLocks noChangeShapeType="1"/>
          </xdr:cNvSpPr>
        </xdr:nvSpPr>
        <xdr:spPr bwMode="auto">
          <a:xfrm flipV="1">
            <a:off x="532" y="2866"/>
            <a:ext cx="77" cy="2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57" name="Line 34">
            <a:extLst>
              <a:ext uri="{FF2B5EF4-FFF2-40B4-BE49-F238E27FC236}">
                <a16:creationId xmlns:a16="http://schemas.microsoft.com/office/drawing/2014/main" id="{00000000-0008-0000-0900-00005D2C0000}"/>
              </a:ext>
            </a:extLst>
          </xdr:cNvPr>
          <xdr:cNvSpPr>
            <a:spLocks noChangeShapeType="1"/>
          </xdr:cNvSpPr>
        </xdr:nvSpPr>
        <xdr:spPr bwMode="auto">
          <a:xfrm>
            <a:off x="533" y="2854"/>
            <a:ext cx="75" cy="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812800</xdr:colOff>
      <xdr:row>175</xdr:row>
      <xdr:rowOff>12700</xdr:rowOff>
    </xdr:from>
    <xdr:to>
      <xdr:col>14</xdr:col>
      <xdr:colOff>0</xdr:colOff>
      <xdr:row>179</xdr:row>
      <xdr:rowOff>0</xdr:rowOff>
    </xdr:to>
    <xdr:grpSp>
      <xdr:nvGrpSpPr>
        <xdr:cNvPr id="11348" name="Group 36">
          <a:extLst>
            <a:ext uri="{FF2B5EF4-FFF2-40B4-BE49-F238E27FC236}">
              <a16:creationId xmlns:a16="http://schemas.microsoft.com/office/drawing/2014/main" id="{00000000-0008-0000-0900-0000542C0000}"/>
            </a:ext>
          </a:extLst>
        </xdr:cNvPr>
        <xdr:cNvGrpSpPr>
          <a:grpSpLocks/>
        </xdr:cNvGrpSpPr>
      </xdr:nvGrpSpPr>
      <xdr:grpSpPr bwMode="auto">
        <a:xfrm>
          <a:off x="11938000" y="29171900"/>
          <a:ext cx="838200" cy="647700"/>
          <a:chOff x="1130" y="2872"/>
          <a:chExt cx="81" cy="67"/>
        </a:xfrm>
      </xdr:grpSpPr>
      <xdr:sp macro="" textlink="">
        <xdr:nvSpPr>
          <xdr:cNvPr id="11354" name="Line 37">
            <a:extLst>
              <a:ext uri="{FF2B5EF4-FFF2-40B4-BE49-F238E27FC236}">
                <a16:creationId xmlns:a16="http://schemas.microsoft.com/office/drawing/2014/main" id="{00000000-0008-0000-0900-00005A2C0000}"/>
              </a:ext>
            </a:extLst>
          </xdr:cNvPr>
          <xdr:cNvSpPr>
            <a:spLocks noChangeShapeType="1"/>
          </xdr:cNvSpPr>
        </xdr:nvSpPr>
        <xdr:spPr bwMode="auto">
          <a:xfrm flipV="1">
            <a:off x="1130" y="2896"/>
            <a:ext cx="81"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55" name="Line 38">
            <a:extLst>
              <a:ext uri="{FF2B5EF4-FFF2-40B4-BE49-F238E27FC236}">
                <a16:creationId xmlns:a16="http://schemas.microsoft.com/office/drawing/2014/main" id="{00000000-0008-0000-0900-00005B2C0000}"/>
              </a:ext>
            </a:extLst>
          </xdr:cNvPr>
          <xdr:cNvSpPr>
            <a:spLocks noChangeShapeType="1"/>
          </xdr:cNvSpPr>
        </xdr:nvSpPr>
        <xdr:spPr bwMode="auto">
          <a:xfrm>
            <a:off x="1131" y="2872"/>
            <a:ext cx="77"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25400</xdr:colOff>
      <xdr:row>161</xdr:row>
      <xdr:rowOff>38100</xdr:rowOff>
    </xdr:from>
    <xdr:to>
      <xdr:col>4</xdr:col>
      <xdr:colOff>736600</xdr:colOff>
      <xdr:row>163</xdr:row>
      <xdr:rowOff>114300</xdr:rowOff>
    </xdr:to>
    <xdr:pic>
      <xdr:nvPicPr>
        <xdr:cNvPr id="11349" name="Picture 39" descr="j0299763">
          <a:extLst>
            <a:ext uri="{FF2B5EF4-FFF2-40B4-BE49-F238E27FC236}">
              <a16:creationId xmlns:a16="http://schemas.microsoft.com/office/drawing/2014/main" id="{00000000-0008-0000-0900-0000552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5900" y="26758900"/>
          <a:ext cx="7112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63500</xdr:colOff>
      <xdr:row>161</xdr:row>
      <xdr:rowOff>25400</xdr:rowOff>
    </xdr:from>
    <xdr:to>
      <xdr:col>11</xdr:col>
      <xdr:colOff>762000</xdr:colOff>
      <xdr:row>163</xdr:row>
      <xdr:rowOff>101600</xdr:rowOff>
    </xdr:to>
    <xdr:pic>
      <xdr:nvPicPr>
        <xdr:cNvPr id="11350" name="Picture 40" descr="j0299763">
          <a:extLst>
            <a:ext uri="{FF2B5EF4-FFF2-40B4-BE49-F238E27FC236}">
              <a16:creationId xmlns:a16="http://schemas.microsoft.com/office/drawing/2014/main" id="{00000000-0008-0000-0900-0000562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63200" y="26746200"/>
          <a:ext cx="698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162</xdr:row>
      <xdr:rowOff>12700</xdr:rowOff>
    </xdr:from>
    <xdr:to>
      <xdr:col>18</xdr:col>
      <xdr:colOff>749300</xdr:colOff>
      <xdr:row>165</xdr:row>
      <xdr:rowOff>63500</xdr:rowOff>
    </xdr:to>
    <xdr:pic>
      <xdr:nvPicPr>
        <xdr:cNvPr id="11351" name="Picture 41" descr="j0299763">
          <a:extLst>
            <a:ext uri="{FF2B5EF4-FFF2-40B4-BE49-F238E27FC236}">
              <a16:creationId xmlns:a16="http://schemas.microsoft.com/office/drawing/2014/main" id="{00000000-0008-0000-0900-0000572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700" y="27025600"/>
          <a:ext cx="71120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76200</xdr:colOff>
      <xdr:row>165</xdr:row>
      <xdr:rowOff>139700</xdr:rowOff>
    </xdr:from>
    <xdr:to>
      <xdr:col>21</xdr:col>
      <xdr:colOff>787400</xdr:colOff>
      <xdr:row>169</xdr:row>
      <xdr:rowOff>25400</xdr:rowOff>
    </xdr:to>
    <xdr:pic>
      <xdr:nvPicPr>
        <xdr:cNvPr id="11352" name="Picture 42" descr="j0299763">
          <a:extLst>
            <a:ext uri="{FF2B5EF4-FFF2-40B4-BE49-F238E27FC236}">
              <a16:creationId xmlns:a16="http://schemas.microsoft.com/office/drawing/2014/main" id="{00000000-0008-0000-0900-0000582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431000" y="27647900"/>
          <a:ext cx="71120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749300</xdr:colOff>
      <xdr:row>162</xdr:row>
      <xdr:rowOff>114300</xdr:rowOff>
    </xdr:from>
    <xdr:to>
      <xdr:col>24</xdr:col>
      <xdr:colOff>76200</xdr:colOff>
      <xdr:row>165</xdr:row>
      <xdr:rowOff>50800</xdr:rowOff>
    </xdr:to>
    <xdr:pic>
      <xdr:nvPicPr>
        <xdr:cNvPr id="11353" name="Picture 43" descr="j0299763">
          <a:extLst>
            <a:ext uri="{FF2B5EF4-FFF2-40B4-BE49-F238E27FC236}">
              <a16:creationId xmlns:a16="http://schemas.microsoft.com/office/drawing/2014/main" id="{00000000-0008-0000-0900-0000592C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755100" y="27127200"/>
          <a:ext cx="5842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152400</xdr:colOff>
      <xdr:row>49</xdr:row>
      <xdr:rowOff>88900</xdr:rowOff>
    </xdr:from>
    <xdr:to>
      <xdr:col>8</xdr:col>
      <xdr:colOff>800100</xdr:colOff>
      <xdr:row>49</xdr:row>
      <xdr:rowOff>88900</xdr:rowOff>
    </xdr:to>
    <xdr:sp macro="" textlink="">
      <xdr:nvSpPr>
        <xdr:cNvPr id="12297" name="Line 1">
          <a:extLst>
            <a:ext uri="{FF2B5EF4-FFF2-40B4-BE49-F238E27FC236}">
              <a16:creationId xmlns:a16="http://schemas.microsoft.com/office/drawing/2014/main" id="{00000000-0008-0000-0A00-000009300000}"/>
            </a:ext>
          </a:extLst>
        </xdr:cNvPr>
        <xdr:cNvSpPr>
          <a:spLocks noChangeShapeType="1"/>
        </xdr:cNvSpPr>
      </xdr:nvSpPr>
      <xdr:spPr bwMode="auto">
        <a:xfrm>
          <a:off x="7950200" y="8432800"/>
          <a:ext cx="647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12700</xdr:colOff>
      <xdr:row>75</xdr:row>
      <xdr:rowOff>12700</xdr:rowOff>
    </xdr:from>
    <xdr:to>
      <xdr:col>17</xdr:col>
      <xdr:colOff>685800</xdr:colOff>
      <xdr:row>101</xdr:row>
      <xdr:rowOff>127000</xdr:rowOff>
    </xdr:to>
    <xdr:pic>
      <xdr:nvPicPr>
        <xdr:cNvPr id="12298" name="Picture 2" descr="Excel Dia5">
          <a:extLst>
            <a:ext uri="{FF2B5EF4-FFF2-40B4-BE49-F238E27FC236}">
              <a16:creationId xmlns:a16="http://schemas.microsoft.com/office/drawing/2014/main" id="{00000000-0008-0000-0A00-00000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0" y="12776200"/>
          <a:ext cx="5626100" cy="440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12700</xdr:colOff>
      <xdr:row>152</xdr:row>
      <xdr:rowOff>12700</xdr:rowOff>
    </xdr:from>
    <xdr:to>
      <xdr:col>19</xdr:col>
      <xdr:colOff>444500</xdr:colOff>
      <xdr:row>182</xdr:row>
      <xdr:rowOff>38100</xdr:rowOff>
    </xdr:to>
    <xdr:pic>
      <xdr:nvPicPr>
        <xdr:cNvPr id="12299" name="Picture 3" descr="Excel Dia6">
          <a:extLst>
            <a:ext uri="{FF2B5EF4-FFF2-40B4-BE49-F238E27FC236}">
              <a16:creationId xmlns:a16="http://schemas.microsoft.com/office/drawing/2014/main" id="{00000000-0008-0000-0A00-00000B3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2500" y="25539700"/>
          <a:ext cx="6210300" cy="497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101600</xdr:colOff>
      <xdr:row>16</xdr:row>
      <xdr:rowOff>88900</xdr:rowOff>
    </xdr:from>
    <xdr:to>
      <xdr:col>8</xdr:col>
      <xdr:colOff>749300</xdr:colOff>
      <xdr:row>16</xdr:row>
      <xdr:rowOff>88900</xdr:rowOff>
    </xdr:to>
    <xdr:sp macro="" textlink="">
      <xdr:nvSpPr>
        <xdr:cNvPr id="12300" name="Line 4">
          <a:extLst>
            <a:ext uri="{FF2B5EF4-FFF2-40B4-BE49-F238E27FC236}">
              <a16:creationId xmlns:a16="http://schemas.microsoft.com/office/drawing/2014/main" id="{00000000-0008-0000-0A00-00000C300000}"/>
            </a:ext>
          </a:extLst>
        </xdr:cNvPr>
        <xdr:cNvSpPr>
          <a:spLocks noChangeShapeType="1"/>
        </xdr:cNvSpPr>
      </xdr:nvSpPr>
      <xdr:spPr bwMode="auto">
        <a:xfrm>
          <a:off x="7899400" y="2717800"/>
          <a:ext cx="647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25400</xdr:colOff>
      <xdr:row>21</xdr:row>
      <xdr:rowOff>0</xdr:rowOff>
    </xdr:from>
    <xdr:to>
      <xdr:col>19</xdr:col>
      <xdr:colOff>76200</xdr:colOff>
      <xdr:row>41</xdr:row>
      <xdr:rowOff>25400</xdr:rowOff>
    </xdr:to>
    <xdr:pic>
      <xdr:nvPicPr>
        <xdr:cNvPr id="13357" name="Picture 1" descr="Excel Handyrechnung">
          <a:extLst>
            <a:ext uri="{FF2B5EF4-FFF2-40B4-BE49-F238E27FC236}">
              <a16:creationId xmlns:a16="http://schemas.microsoft.com/office/drawing/2014/main" id="{00000000-0008-0000-0B00-00002D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7300" y="3543300"/>
          <a:ext cx="7480300" cy="337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419100</xdr:colOff>
      <xdr:row>159</xdr:row>
      <xdr:rowOff>152400</xdr:rowOff>
    </xdr:from>
    <xdr:to>
      <xdr:col>2</xdr:col>
      <xdr:colOff>584200</xdr:colOff>
      <xdr:row>161</xdr:row>
      <xdr:rowOff>38100</xdr:rowOff>
    </xdr:to>
    <xdr:pic>
      <xdr:nvPicPr>
        <xdr:cNvPr id="13358" name="Picture 4" descr="Excel22">
          <a:extLst>
            <a:ext uri="{FF2B5EF4-FFF2-40B4-BE49-F238E27FC236}">
              <a16:creationId xmlns:a16="http://schemas.microsoft.com/office/drawing/2014/main" id="{00000000-0008-0000-0B00-00002E3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4100" y="26987500"/>
          <a:ext cx="1651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162</xdr:row>
      <xdr:rowOff>0</xdr:rowOff>
    </xdr:from>
    <xdr:to>
      <xdr:col>17</xdr:col>
      <xdr:colOff>431800</xdr:colOff>
      <xdr:row>189</xdr:row>
      <xdr:rowOff>152400</xdr:rowOff>
    </xdr:to>
    <xdr:pic>
      <xdr:nvPicPr>
        <xdr:cNvPr id="13359" name="Picture 5" descr="Excel Parabel">
          <a:extLst>
            <a:ext uri="{FF2B5EF4-FFF2-40B4-BE49-F238E27FC236}">
              <a16:creationId xmlns:a16="http://schemas.microsoft.com/office/drawing/2014/main" id="{00000000-0008-0000-0B00-00002F3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51900" y="27330400"/>
          <a:ext cx="6210300" cy="461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41275</xdr:colOff>
      <xdr:row>233</xdr:row>
      <xdr:rowOff>95250</xdr:rowOff>
    </xdr:from>
    <xdr:to>
      <xdr:col>10</xdr:col>
      <xdr:colOff>590524</xdr:colOff>
      <xdr:row>243</xdr:row>
      <xdr:rowOff>57150</xdr:rowOff>
    </xdr:to>
    <xdr:sp macro="" textlink="">
      <xdr:nvSpPr>
        <xdr:cNvPr id="13318" name="Text Box 6">
          <a:extLst>
            <a:ext uri="{FF2B5EF4-FFF2-40B4-BE49-F238E27FC236}">
              <a16:creationId xmlns:a16="http://schemas.microsoft.com/office/drawing/2014/main" id="{00000000-0008-0000-0B00-000006340000}"/>
            </a:ext>
          </a:extLst>
        </xdr:cNvPr>
        <xdr:cNvSpPr txBox="1">
          <a:spLocks noChangeArrowheads="1"/>
        </xdr:cNvSpPr>
      </xdr:nvSpPr>
      <xdr:spPr bwMode="auto">
        <a:xfrm>
          <a:off x="28575" y="39223950"/>
          <a:ext cx="8458200" cy="1581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strike="noStrike">
              <a:solidFill>
                <a:srgbClr val="000000"/>
              </a:solidFill>
              <a:latin typeface="Arial"/>
              <a:cs typeface="Arial"/>
            </a:rPr>
            <a:t>In der Tabelle unten findet man die Bewertung und Auswertung für ein Skispringen auf der Schanze in Oberstdorf.</a:t>
          </a:r>
        </a:p>
        <a:p>
          <a:pPr algn="l" rtl="0">
            <a:defRPr sz="1000"/>
          </a:pPr>
          <a:r>
            <a:rPr lang="de-DE" sz="1000" b="0" i="0" strike="noStrike">
              <a:solidFill>
                <a:srgbClr val="000000"/>
              </a:solidFill>
              <a:latin typeface="Arial"/>
              <a:cs typeface="Arial"/>
            </a:rPr>
            <a:t>Für die 10 eingetragenen Springer muss immer die Weite des Sprunges (Spalte B) und die technische Wertung</a:t>
          </a:r>
        </a:p>
        <a:p>
          <a:pPr algn="l" rtl="0">
            <a:defRPr sz="1000"/>
          </a:pPr>
          <a:r>
            <a:rPr lang="de-DE" sz="1000" b="0" i="0" strike="noStrike">
              <a:solidFill>
                <a:srgbClr val="000000"/>
              </a:solidFill>
              <a:latin typeface="Arial"/>
              <a:cs typeface="Arial"/>
            </a:rPr>
            <a:t>für den Sprung von den Kampfrichtern 1 bis 5 (Spalte D bis Spalte H) eingegeben werden.</a:t>
          </a:r>
        </a:p>
        <a:p>
          <a:pPr algn="l" rtl="0">
            <a:defRPr sz="1000"/>
          </a:pPr>
          <a:r>
            <a:rPr lang="de-DE" sz="1000" b="0" i="0" strike="noStrike">
              <a:solidFill>
                <a:srgbClr val="000000"/>
              </a:solidFill>
              <a:latin typeface="Arial"/>
              <a:cs typeface="Arial"/>
            </a:rPr>
            <a:t>Danach soll mit Hilfe von Formeln in den Spalten C, I, J die Gesamtpunktzahl für den Sprung ermittelt werden.</a:t>
          </a:r>
        </a:p>
        <a:p>
          <a:pPr algn="l" rtl="0">
            <a:defRPr sz="1000"/>
          </a:pPr>
          <a:r>
            <a:rPr lang="de-DE" sz="1000" b="0" i="0" strike="noStrike">
              <a:solidFill>
                <a:srgbClr val="000000"/>
              </a:solidFill>
              <a:latin typeface="Arial"/>
              <a:cs typeface="Arial"/>
            </a:rPr>
            <a:t>In der Spalte K und L erfolgt danach die Feststellung des Siegers und das Erreichen eines neuen Schanzenrekords.</a:t>
          </a:r>
        </a:p>
        <a:p>
          <a:pPr algn="l" rtl="0">
            <a:defRPr sz="1000"/>
          </a:pPr>
          <a:r>
            <a:rPr lang="de-DE" sz="1000" b="1" i="0" strike="noStrike">
              <a:solidFill>
                <a:srgbClr val="FF0000"/>
              </a:solidFill>
              <a:latin typeface="Arial"/>
              <a:cs typeface="Arial"/>
            </a:rPr>
            <a:t>Die Felder mit den roten Dreiecken enthalten Kommentare, die zur Formelfindung wichtig sind.</a:t>
          </a:r>
          <a:endParaRPr lang="de-DE" sz="1000" b="0" i="0" strike="noStrike">
            <a:solidFill>
              <a:srgbClr val="000000"/>
            </a:solidFill>
            <a:latin typeface="Arial"/>
            <a:cs typeface="Arial"/>
          </a:endParaRPr>
        </a:p>
        <a:p>
          <a:pPr algn="l" rtl="0">
            <a:defRPr sz="1000"/>
          </a:pPr>
          <a:r>
            <a:rPr lang="de-DE" sz="1000" b="0" i="0" strike="noStrike">
              <a:solidFill>
                <a:srgbClr val="000000"/>
              </a:solidFill>
              <a:latin typeface="Arial"/>
              <a:cs typeface="Arial"/>
            </a:rPr>
            <a:t>Wenn man alle Formeln der Zeile 251 gefunden hat, kann man sie nach unten ausfüllen lassen. Dabei muss aber darauf</a:t>
          </a:r>
        </a:p>
        <a:p>
          <a:pPr algn="l" rtl="0">
            <a:defRPr sz="1000"/>
          </a:pPr>
          <a:r>
            <a:rPr lang="de-DE" sz="1000" b="0" i="0" strike="noStrike">
              <a:solidFill>
                <a:srgbClr val="000000"/>
              </a:solidFill>
              <a:latin typeface="Arial"/>
              <a:cs typeface="Arial"/>
            </a:rPr>
            <a:t>geachtet werden, dass bei Benutzung des K-Punktes und des Faktors in einer Formel eine absolute Adressierung </a:t>
          </a:r>
        </a:p>
        <a:p>
          <a:pPr algn="l" rtl="0">
            <a:defRPr sz="1000"/>
          </a:pPr>
          <a:r>
            <a:rPr lang="de-DE" sz="1000" b="0" i="0" strike="noStrike">
              <a:solidFill>
                <a:srgbClr val="000000"/>
              </a:solidFill>
              <a:latin typeface="Arial"/>
              <a:cs typeface="Arial"/>
            </a:rPr>
            <a:t>vorgenommen werden muss.</a:t>
          </a:r>
        </a:p>
      </xdr:txBody>
    </xdr:sp>
    <xdr:clientData/>
  </xdr:twoCellAnchor>
  <xdr:twoCellAnchor>
    <xdr:from>
      <xdr:col>1</xdr:col>
      <xdr:colOff>9525</xdr:colOff>
      <xdr:row>230</xdr:row>
      <xdr:rowOff>152400</xdr:rowOff>
    </xdr:from>
    <xdr:to>
      <xdr:col>7</xdr:col>
      <xdr:colOff>298443</xdr:colOff>
      <xdr:row>232</xdr:row>
      <xdr:rowOff>114300</xdr:rowOff>
    </xdr:to>
    <xdr:sp macro="" textlink="">
      <xdr:nvSpPr>
        <xdr:cNvPr id="13319" name="Text Box 7">
          <a:extLst>
            <a:ext uri="{FF2B5EF4-FFF2-40B4-BE49-F238E27FC236}">
              <a16:creationId xmlns:a16="http://schemas.microsoft.com/office/drawing/2014/main" id="{00000000-0008-0000-0B00-000007340000}"/>
            </a:ext>
          </a:extLst>
        </xdr:cNvPr>
        <xdr:cNvSpPr txBox="1">
          <a:spLocks noChangeArrowheads="1"/>
        </xdr:cNvSpPr>
      </xdr:nvSpPr>
      <xdr:spPr bwMode="auto">
        <a:xfrm>
          <a:off x="838200" y="38795325"/>
          <a:ext cx="5038725" cy="285750"/>
        </a:xfrm>
        <a:prstGeom prst="rect">
          <a:avLst/>
        </a:prstGeom>
        <a:solidFill>
          <a:srgbClr val="C0C0C0"/>
        </a:solidFill>
        <a:ln w="9525">
          <a:solidFill>
            <a:srgbClr val="000000"/>
          </a:solidFill>
          <a:miter lim="800000"/>
          <a:headEnd/>
          <a:tailEnd/>
        </a:ln>
      </xdr:spPr>
      <xdr:txBody>
        <a:bodyPr vertOverflow="clip" wrap="square" lIns="45720" tIns="36576" rIns="45720" bIns="0" anchor="t" upright="1"/>
        <a:lstStyle/>
        <a:p>
          <a:pPr algn="ctr" rtl="0">
            <a:defRPr sz="1000"/>
          </a:pPr>
          <a:r>
            <a:rPr lang="de-DE" sz="1800" b="1" i="0" strike="noStrike">
              <a:solidFill>
                <a:srgbClr val="000000"/>
              </a:solidFill>
              <a:latin typeface="Arial"/>
              <a:cs typeface="Arial"/>
            </a:rPr>
            <a:t>SKISPRINGEN IN OBERSTDORF</a:t>
          </a:r>
        </a:p>
      </xdr:txBody>
    </xdr:sp>
    <xdr:clientData/>
  </xdr:twoCellAnchor>
  <xdr:twoCellAnchor>
    <xdr:from>
      <xdr:col>1</xdr:col>
      <xdr:colOff>558800</xdr:colOff>
      <xdr:row>247</xdr:row>
      <xdr:rowOff>12700</xdr:rowOff>
    </xdr:from>
    <xdr:to>
      <xdr:col>2</xdr:col>
      <xdr:colOff>622300</xdr:colOff>
      <xdr:row>248</xdr:row>
      <xdr:rowOff>127000</xdr:rowOff>
    </xdr:to>
    <xdr:sp macro="" textlink="">
      <xdr:nvSpPr>
        <xdr:cNvPr id="13362" name="Line 8">
          <a:extLst>
            <a:ext uri="{FF2B5EF4-FFF2-40B4-BE49-F238E27FC236}">
              <a16:creationId xmlns:a16="http://schemas.microsoft.com/office/drawing/2014/main" id="{00000000-0008-0000-0B00-000032340000}"/>
            </a:ext>
          </a:extLst>
        </xdr:cNvPr>
        <xdr:cNvSpPr>
          <a:spLocks noChangeShapeType="1"/>
        </xdr:cNvSpPr>
      </xdr:nvSpPr>
      <xdr:spPr bwMode="auto">
        <a:xfrm flipH="1">
          <a:off x="1511300" y="42252900"/>
          <a:ext cx="1016000" cy="292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203200</xdr:colOff>
      <xdr:row>247</xdr:row>
      <xdr:rowOff>25400</xdr:rowOff>
    </xdr:from>
    <xdr:to>
      <xdr:col>4</xdr:col>
      <xdr:colOff>368300</xdr:colOff>
      <xdr:row>248</xdr:row>
      <xdr:rowOff>127000</xdr:rowOff>
    </xdr:to>
    <xdr:sp macro="" textlink="">
      <xdr:nvSpPr>
        <xdr:cNvPr id="13363" name="Line 9">
          <a:extLst>
            <a:ext uri="{FF2B5EF4-FFF2-40B4-BE49-F238E27FC236}">
              <a16:creationId xmlns:a16="http://schemas.microsoft.com/office/drawing/2014/main" id="{00000000-0008-0000-0B00-000033340000}"/>
            </a:ext>
          </a:extLst>
        </xdr:cNvPr>
        <xdr:cNvSpPr>
          <a:spLocks noChangeShapeType="1"/>
        </xdr:cNvSpPr>
      </xdr:nvSpPr>
      <xdr:spPr bwMode="auto">
        <a:xfrm>
          <a:off x="3860800" y="42265600"/>
          <a:ext cx="165100" cy="279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9</xdr:col>
      <xdr:colOff>0</xdr:colOff>
      <xdr:row>207</xdr:row>
      <xdr:rowOff>152400</xdr:rowOff>
    </xdr:from>
    <xdr:to>
      <xdr:col>13</xdr:col>
      <xdr:colOff>12700</xdr:colOff>
      <xdr:row>225</xdr:row>
      <xdr:rowOff>0</xdr:rowOff>
    </xdr:to>
    <xdr:pic>
      <xdr:nvPicPr>
        <xdr:cNvPr id="13364" name="Picture 24" descr="Excel Fahrtkosten">
          <a:extLst>
            <a:ext uri="{FF2B5EF4-FFF2-40B4-BE49-F238E27FC236}">
              <a16:creationId xmlns:a16="http://schemas.microsoft.com/office/drawing/2014/main" id="{00000000-0008-0000-0B00-0000343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6400" y="34912300"/>
          <a:ext cx="3314700" cy="367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546100</xdr:colOff>
      <xdr:row>195</xdr:row>
      <xdr:rowOff>88900</xdr:rowOff>
    </xdr:from>
    <xdr:to>
      <xdr:col>7</xdr:col>
      <xdr:colOff>787400</xdr:colOff>
      <xdr:row>202</xdr:row>
      <xdr:rowOff>76200</xdr:rowOff>
    </xdr:to>
    <xdr:grpSp>
      <xdr:nvGrpSpPr>
        <xdr:cNvPr id="13365" name="Group 29">
          <a:extLst>
            <a:ext uri="{FF2B5EF4-FFF2-40B4-BE49-F238E27FC236}">
              <a16:creationId xmlns:a16="http://schemas.microsoft.com/office/drawing/2014/main" id="{00000000-0008-0000-0B00-000035340000}"/>
            </a:ext>
          </a:extLst>
        </xdr:cNvPr>
        <xdr:cNvGrpSpPr>
          <a:grpSpLocks/>
        </xdr:cNvGrpSpPr>
      </xdr:nvGrpSpPr>
      <xdr:grpSpPr bwMode="auto">
        <a:xfrm>
          <a:off x="5981700" y="32867600"/>
          <a:ext cx="1066800" cy="1143000"/>
          <a:chOff x="560" y="3386"/>
          <a:chExt cx="103" cy="118"/>
        </a:xfrm>
      </xdr:grpSpPr>
      <xdr:sp macro="" textlink="">
        <xdr:nvSpPr>
          <xdr:cNvPr id="13367" name="Oval 25">
            <a:extLst>
              <a:ext uri="{FF2B5EF4-FFF2-40B4-BE49-F238E27FC236}">
                <a16:creationId xmlns:a16="http://schemas.microsoft.com/office/drawing/2014/main" id="{00000000-0008-0000-0B00-000037340000}"/>
              </a:ext>
            </a:extLst>
          </xdr:cNvPr>
          <xdr:cNvSpPr>
            <a:spLocks noChangeArrowheads="1"/>
          </xdr:cNvSpPr>
        </xdr:nvSpPr>
        <xdr:spPr bwMode="auto">
          <a:xfrm>
            <a:off x="560" y="3386"/>
            <a:ext cx="103"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68" name="Oval 26">
            <a:extLst>
              <a:ext uri="{FF2B5EF4-FFF2-40B4-BE49-F238E27FC236}">
                <a16:creationId xmlns:a16="http://schemas.microsoft.com/office/drawing/2014/main" id="{00000000-0008-0000-0B00-000038340000}"/>
              </a:ext>
            </a:extLst>
          </xdr:cNvPr>
          <xdr:cNvSpPr>
            <a:spLocks noChangeArrowheads="1"/>
          </xdr:cNvSpPr>
        </xdr:nvSpPr>
        <xdr:spPr bwMode="auto">
          <a:xfrm>
            <a:off x="560" y="3484"/>
            <a:ext cx="103"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369" name="Line 27">
            <a:extLst>
              <a:ext uri="{FF2B5EF4-FFF2-40B4-BE49-F238E27FC236}">
                <a16:creationId xmlns:a16="http://schemas.microsoft.com/office/drawing/2014/main" id="{00000000-0008-0000-0B00-000039340000}"/>
              </a:ext>
            </a:extLst>
          </xdr:cNvPr>
          <xdr:cNvSpPr>
            <a:spLocks noChangeShapeType="1"/>
          </xdr:cNvSpPr>
        </xdr:nvSpPr>
        <xdr:spPr bwMode="auto">
          <a:xfrm>
            <a:off x="662" y="3395"/>
            <a:ext cx="0" cy="1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70" name="Line 28">
            <a:extLst>
              <a:ext uri="{FF2B5EF4-FFF2-40B4-BE49-F238E27FC236}">
                <a16:creationId xmlns:a16="http://schemas.microsoft.com/office/drawing/2014/main" id="{00000000-0008-0000-0B00-00003A340000}"/>
              </a:ext>
            </a:extLst>
          </xdr:cNvPr>
          <xdr:cNvSpPr>
            <a:spLocks noChangeShapeType="1"/>
          </xdr:cNvSpPr>
        </xdr:nvSpPr>
        <xdr:spPr bwMode="auto">
          <a:xfrm>
            <a:off x="560" y="3394"/>
            <a:ext cx="0" cy="1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292100</xdr:colOff>
      <xdr:row>201</xdr:row>
      <xdr:rowOff>152400</xdr:rowOff>
    </xdr:from>
    <xdr:to>
      <xdr:col>7</xdr:col>
      <xdr:colOff>762000</xdr:colOff>
      <xdr:row>201</xdr:row>
      <xdr:rowOff>152400</xdr:rowOff>
    </xdr:to>
    <xdr:sp macro="" textlink="">
      <xdr:nvSpPr>
        <xdr:cNvPr id="13366" name="Line 30">
          <a:extLst>
            <a:ext uri="{FF2B5EF4-FFF2-40B4-BE49-F238E27FC236}">
              <a16:creationId xmlns:a16="http://schemas.microsoft.com/office/drawing/2014/main" id="{00000000-0008-0000-0B00-000036340000}"/>
            </a:ext>
          </a:extLst>
        </xdr:cNvPr>
        <xdr:cNvSpPr>
          <a:spLocks noChangeShapeType="1"/>
        </xdr:cNvSpPr>
      </xdr:nvSpPr>
      <xdr:spPr bwMode="auto">
        <a:xfrm flipH="1">
          <a:off x="6553200" y="33921700"/>
          <a:ext cx="469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xdr:col>
          <xdr:colOff>660400</xdr:colOff>
          <xdr:row>56</xdr:row>
          <xdr:rowOff>88900</xdr:rowOff>
        </xdr:from>
        <xdr:to>
          <xdr:col>4</xdr:col>
          <xdr:colOff>215900</xdr:colOff>
          <xdr:row>65</xdr:row>
          <xdr:rowOff>88900</xdr:rowOff>
        </xdr:to>
        <xdr:sp macro="" textlink="">
          <xdr:nvSpPr>
            <xdr:cNvPr id="13315" name="Object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320675</xdr:colOff>
      <xdr:row>3</xdr:row>
      <xdr:rowOff>57150</xdr:rowOff>
    </xdr:from>
    <xdr:to>
      <xdr:col>6</xdr:col>
      <xdr:colOff>425450</xdr:colOff>
      <xdr:row>8</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295275" y="542925"/>
          <a:ext cx="4676775" cy="8953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Umgang mit Zahlen, Daten &amp; Co</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Ist dir schon aufgefallen, dass Texte immer am linken Zellenrand beginnen, während Zahlen immer rechtsbündig dargestellt sind?</a:t>
          </a:r>
        </a:p>
        <a:p>
          <a:pPr algn="l" rtl="1">
            <a:defRPr sz="1000"/>
          </a:pPr>
          <a:r>
            <a:rPr lang="de-DE" sz="1000" b="0" i="0" strike="noStrike">
              <a:solidFill>
                <a:srgbClr val="000000"/>
              </a:solidFill>
              <a:latin typeface="Arial"/>
              <a:cs typeface="Arial"/>
            </a:rPr>
            <a:t>Das Programm unterscheidet also zwischen Zahlen und anderen Zeichen - und mit Zahlen kann gerechnet werden!</a:t>
          </a:r>
        </a:p>
      </xdr:txBody>
    </xdr:sp>
    <xdr:clientData/>
  </xdr:twoCellAnchor>
  <xdr:twoCellAnchor>
    <xdr:from>
      <xdr:col>0</xdr:col>
      <xdr:colOff>320675</xdr:colOff>
      <xdr:row>10</xdr:row>
      <xdr:rowOff>76200</xdr:rowOff>
    </xdr:from>
    <xdr:to>
      <xdr:col>6</xdr:col>
      <xdr:colOff>425450</xdr:colOff>
      <xdr:row>63</xdr:row>
      <xdr:rowOff>114300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295275" y="1695450"/>
          <a:ext cx="4676775" cy="8620125"/>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Zahlen als Datum, Uhrzeit, Prozent, Währung,... darstellen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Klicke mit der rechten Maustaste auf die entsprechende Zelle (oder die vorher markierten Zellen) und wähle "Zellen formatieren".</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Wähle dann den Reiter "Zahlen".</a:t>
          </a:r>
        </a:p>
        <a:p>
          <a:pPr algn="l" rtl="1">
            <a:defRPr sz="1000"/>
          </a:pPr>
          <a:r>
            <a:rPr lang="de-DE" sz="1000" b="0" i="0" strike="noStrike">
              <a:solidFill>
                <a:srgbClr val="000000"/>
              </a:solidFill>
              <a:latin typeface="Arial"/>
              <a:cs typeface="Arial"/>
            </a:rPr>
            <a:t>Hier findet man viele Möglichkeiten wie man eine Zahl darstellen kann.</a:t>
          </a:r>
        </a:p>
      </xdr:txBody>
    </xdr:sp>
    <xdr:clientData/>
  </xdr:twoCellAnchor>
  <xdr:twoCellAnchor editAs="oneCell">
    <xdr:from>
      <xdr:col>1</xdr:col>
      <xdr:colOff>520700</xdr:colOff>
      <xdr:row>14</xdr:row>
      <xdr:rowOff>88900</xdr:rowOff>
    </xdr:from>
    <xdr:to>
      <xdr:col>4</xdr:col>
      <xdr:colOff>419100</xdr:colOff>
      <xdr:row>33</xdr:row>
      <xdr:rowOff>12700</xdr:rowOff>
    </xdr:to>
    <xdr:pic>
      <xdr:nvPicPr>
        <xdr:cNvPr id="2075" name="Picture 4" descr="Excel06">
          <a:extLst>
            <a:ext uri="{FF2B5EF4-FFF2-40B4-BE49-F238E27FC236}">
              <a16:creationId xmlns:a16="http://schemas.microsoft.com/office/drawing/2014/main" id="{00000000-0008-0000-0100-00001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2400300"/>
          <a:ext cx="2374900" cy="306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127000</xdr:colOff>
      <xdr:row>27</xdr:row>
      <xdr:rowOff>76200</xdr:rowOff>
    </xdr:from>
    <xdr:to>
      <xdr:col>5</xdr:col>
      <xdr:colOff>63500</xdr:colOff>
      <xdr:row>27</xdr:row>
      <xdr:rowOff>76200</xdr:rowOff>
    </xdr:to>
    <xdr:sp macro="" textlink="">
      <xdr:nvSpPr>
        <xdr:cNvPr id="2076" name="Line 5">
          <a:extLst>
            <a:ext uri="{FF2B5EF4-FFF2-40B4-BE49-F238E27FC236}">
              <a16:creationId xmlns:a16="http://schemas.microsoft.com/office/drawing/2014/main" id="{00000000-0008-0000-0100-00001C080000}"/>
            </a:ext>
          </a:extLst>
        </xdr:cNvPr>
        <xdr:cNvSpPr>
          <a:spLocks noChangeShapeType="1"/>
        </xdr:cNvSpPr>
      </xdr:nvSpPr>
      <xdr:spPr bwMode="auto">
        <a:xfrm>
          <a:off x="3429000" y="4533900"/>
          <a:ext cx="7620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0</xdr:col>
      <xdr:colOff>685800</xdr:colOff>
      <xdr:row>36</xdr:row>
      <xdr:rowOff>101600</xdr:rowOff>
    </xdr:from>
    <xdr:to>
      <xdr:col>5</xdr:col>
      <xdr:colOff>685800</xdr:colOff>
      <xdr:row>62</xdr:row>
      <xdr:rowOff>0</xdr:rowOff>
    </xdr:to>
    <xdr:pic>
      <xdr:nvPicPr>
        <xdr:cNvPr id="2077" name="Picture 6" descr="Excel08">
          <a:extLst>
            <a:ext uri="{FF2B5EF4-FFF2-40B4-BE49-F238E27FC236}">
              <a16:creationId xmlns:a16="http://schemas.microsoft.com/office/drawing/2014/main" id="{00000000-0008-0000-0100-00001D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6045200"/>
          <a:ext cx="41275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320675</xdr:colOff>
      <xdr:row>77</xdr:row>
      <xdr:rowOff>57150</xdr:rowOff>
    </xdr:from>
    <xdr:to>
      <xdr:col>6</xdr:col>
      <xdr:colOff>425450</xdr:colOff>
      <xdr:row>81</xdr:row>
      <xdr:rowOff>19050</xdr:rowOff>
    </xdr:to>
    <xdr:sp macro="" textlink="">
      <xdr:nvSpPr>
        <xdr:cNvPr id="2055" name="Text Box 7">
          <a:extLst>
            <a:ext uri="{FF2B5EF4-FFF2-40B4-BE49-F238E27FC236}">
              <a16:creationId xmlns:a16="http://schemas.microsoft.com/office/drawing/2014/main" id="{00000000-0008-0000-0100-000007080000}"/>
            </a:ext>
          </a:extLst>
        </xdr:cNvPr>
        <xdr:cNvSpPr txBox="1">
          <a:spLocks noChangeArrowheads="1"/>
        </xdr:cNvSpPr>
      </xdr:nvSpPr>
      <xdr:spPr bwMode="auto">
        <a:xfrm>
          <a:off x="295275" y="12544425"/>
          <a:ext cx="4676775" cy="60960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Ordnung schaffen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Mit dem Tabellenkalkulationsprogramm kannst du Einträge auch sortieren - der Größe nach oder alphabetisch, aufsteigend oder absteigend.</a:t>
          </a:r>
        </a:p>
      </xdr:txBody>
    </xdr:sp>
    <xdr:clientData/>
  </xdr:twoCellAnchor>
  <xdr:twoCellAnchor>
    <xdr:from>
      <xdr:col>0</xdr:col>
      <xdr:colOff>320675</xdr:colOff>
      <xdr:row>83</xdr:row>
      <xdr:rowOff>57150</xdr:rowOff>
    </xdr:from>
    <xdr:to>
      <xdr:col>6</xdr:col>
      <xdr:colOff>425450</xdr:colOff>
      <xdr:row>110</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95275" y="13515975"/>
          <a:ext cx="4676775" cy="431482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Markiere die Zellen, deren Einträge du sortieren willst. Wähle dann in der Menuleiste "Daten --&gt; Sortieren nach…" aus.</a:t>
          </a:r>
        </a:p>
      </xdr:txBody>
    </xdr:sp>
    <xdr:clientData/>
  </xdr:twoCellAnchor>
  <xdr:twoCellAnchor editAs="oneCell">
    <xdr:from>
      <xdr:col>0</xdr:col>
      <xdr:colOff>419100</xdr:colOff>
      <xdr:row>87</xdr:row>
      <xdr:rowOff>25400</xdr:rowOff>
    </xdr:from>
    <xdr:to>
      <xdr:col>5</xdr:col>
      <xdr:colOff>228600</xdr:colOff>
      <xdr:row>90</xdr:row>
      <xdr:rowOff>25400</xdr:rowOff>
    </xdr:to>
    <xdr:pic>
      <xdr:nvPicPr>
        <xdr:cNvPr id="2080" name="Picture 9" descr="Excel09">
          <a:extLst>
            <a:ext uri="{FF2B5EF4-FFF2-40B4-BE49-F238E27FC236}">
              <a16:creationId xmlns:a16="http://schemas.microsoft.com/office/drawing/2014/main" id="{00000000-0008-0000-0100-000020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14414500"/>
          <a:ext cx="3937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774700</xdr:colOff>
      <xdr:row>85</xdr:row>
      <xdr:rowOff>152400</xdr:rowOff>
    </xdr:from>
    <xdr:to>
      <xdr:col>4</xdr:col>
      <xdr:colOff>774700</xdr:colOff>
      <xdr:row>87</xdr:row>
      <xdr:rowOff>63500</xdr:rowOff>
    </xdr:to>
    <xdr:sp macro="" textlink="">
      <xdr:nvSpPr>
        <xdr:cNvPr id="2081" name="Line 10">
          <a:extLst>
            <a:ext uri="{FF2B5EF4-FFF2-40B4-BE49-F238E27FC236}">
              <a16:creationId xmlns:a16="http://schemas.microsoft.com/office/drawing/2014/main" id="{00000000-0008-0000-0100-000021080000}"/>
            </a:ext>
          </a:extLst>
        </xdr:cNvPr>
        <xdr:cNvSpPr>
          <a:spLocks noChangeShapeType="1"/>
        </xdr:cNvSpPr>
      </xdr:nvSpPr>
      <xdr:spPr bwMode="auto">
        <a:xfrm>
          <a:off x="4076700" y="14211300"/>
          <a:ext cx="0" cy="241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584200</xdr:colOff>
      <xdr:row>92</xdr:row>
      <xdr:rowOff>12700</xdr:rowOff>
    </xdr:from>
    <xdr:to>
      <xdr:col>5</xdr:col>
      <xdr:colOff>101600</xdr:colOff>
      <xdr:row>109</xdr:row>
      <xdr:rowOff>12700</xdr:rowOff>
    </xdr:to>
    <xdr:pic>
      <xdr:nvPicPr>
        <xdr:cNvPr id="2082" name="Picture 12" descr="Excel10">
          <a:extLst>
            <a:ext uri="{FF2B5EF4-FFF2-40B4-BE49-F238E27FC236}">
              <a16:creationId xmlns:a16="http://schemas.microsoft.com/office/drawing/2014/main" id="{00000000-0008-0000-0100-000022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09700" y="15227300"/>
          <a:ext cx="28194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355600</xdr:colOff>
      <xdr:row>137</xdr:row>
      <xdr:rowOff>101600</xdr:rowOff>
    </xdr:from>
    <xdr:to>
      <xdr:col>1</xdr:col>
      <xdr:colOff>355600</xdr:colOff>
      <xdr:row>142</xdr:row>
      <xdr:rowOff>63500</xdr:rowOff>
    </xdr:to>
    <xdr:sp macro="" textlink="">
      <xdr:nvSpPr>
        <xdr:cNvPr id="2083" name="Line 13">
          <a:extLst>
            <a:ext uri="{FF2B5EF4-FFF2-40B4-BE49-F238E27FC236}">
              <a16:creationId xmlns:a16="http://schemas.microsoft.com/office/drawing/2014/main" id="{00000000-0008-0000-0100-000023080000}"/>
            </a:ext>
          </a:extLst>
        </xdr:cNvPr>
        <xdr:cNvSpPr>
          <a:spLocks noChangeShapeType="1"/>
        </xdr:cNvSpPr>
      </xdr:nvSpPr>
      <xdr:spPr bwMode="auto">
        <a:xfrm>
          <a:off x="1181100" y="22923500"/>
          <a:ext cx="0" cy="787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215900</xdr:colOff>
      <xdr:row>3</xdr:row>
      <xdr:rowOff>38100</xdr:rowOff>
    </xdr:from>
    <xdr:to>
      <xdr:col>6</xdr:col>
      <xdr:colOff>736600</xdr:colOff>
      <xdr:row>7</xdr:row>
      <xdr:rowOff>133350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190500" y="523875"/>
          <a:ext cx="5076825" cy="7429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Rechnen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Du hast jetzt schon einige Anwendungsbeispiele für ein Tabellenkalkulationsprogramm kennen gelernt. Die wichtigste Möglichkeit fehlt aber noch, das ist das Rechnen innerhalb einer Tabelle.</a:t>
          </a:r>
        </a:p>
      </xdr:txBody>
    </xdr:sp>
    <xdr:clientData/>
  </xdr:twoCellAnchor>
  <xdr:twoCellAnchor>
    <xdr:from>
      <xdr:col>0</xdr:col>
      <xdr:colOff>215900</xdr:colOff>
      <xdr:row>10</xdr:row>
      <xdr:rowOff>57150</xdr:rowOff>
    </xdr:from>
    <xdr:to>
      <xdr:col>6</xdr:col>
      <xdr:colOff>736600</xdr:colOff>
      <xdr:row>24</xdr:row>
      <xdr:rowOff>66675</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190500" y="1676400"/>
          <a:ext cx="5076825" cy="227647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Wenn dir das Tabellenkalkulationsprogramm etwas berechnen soll, musst du den Zelleneintrag mit "</a:t>
          </a:r>
          <a:r>
            <a:rPr lang="de-DE" sz="1000" b="1" i="0" strike="noStrike">
              <a:solidFill>
                <a:srgbClr val="FF0000"/>
              </a:solidFill>
              <a:latin typeface="Arial"/>
              <a:cs typeface="Arial"/>
            </a:rPr>
            <a:t>=</a:t>
          </a:r>
          <a:r>
            <a:rPr lang="de-DE" sz="1000" b="0" i="0" strike="noStrike">
              <a:solidFill>
                <a:srgbClr val="000000"/>
              </a:solidFill>
              <a:latin typeface="Arial"/>
              <a:cs typeface="Arial"/>
            </a:rPr>
            <a:t>" beginnen.</a:t>
          </a:r>
        </a:p>
        <a:p>
          <a:pPr algn="l" rtl="1">
            <a:defRPr sz="1000"/>
          </a:pPr>
          <a:r>
            <a:rPr lang="de-DE" sz="1000" b="0" i="0" strike="noStrike">
              <a:solidFill>
                <a:srgbClr val="000000"/>
              </a:solidFill>
              <a:latin typeface="Arial"/>
              <a:cs typeface="Arial"/>
            </a:rPr>
            <a:t>Die Namen der Zellen (ihre Adressen wie z.B. A3, B7, C12, usw.) mit denen gerechnet werden soll, kannst du dann in den Rechenausdruck schreiben oder die betreffenden Zellen anklicken.</a:t>
          </a: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Folgende Rechenzeichen werden von Excel benutzt:</a:t>
          </a:r>
        </a:p>
        <a:p>
          <a:pPr algn="l" rtl="1">
            <a:defRPr sz="1000"/>
          </a:pPr>
          <a:r>
            <a:rPr lang="de-DE" sz="1000" b="0" i="0" strike="noStrike">
              <a:solidFill>
                <a:srgbClr val="000000"/>
              </a:solidFill>
              <a:latin typeface="Arial"/>
              <a:cs typeface="Arial"/>
            </a:rPr>
            <a:t>+ Zeichen für die Addition</a:t>
          </a:r>
        </a:p>
        <a:p>
          <a:pPr algn="l" rtl="1">
            <a:defRPr sz="1000"/>
          </a:pPr>
          <a:r>
            <a:rPr lang="de-DE" sz="1000" b="0" i="0" strike="noStrike">
              <a:solidFill>
                <a:srgbClr val="000000"/>
              </a:solidFill>
              <a:latin typeface="Arial"/>
              <a:cs typeface="Arial"/>
            </a:rPr>
            <a:t>- Zeichen für die Subtraktion</a:t>
          </a:r>
        </a:p>
        <a:p>
          <a:pPr algn="l" rtl="1">
            <a:defRPr sz="1000"/>
          </a:pPr>
          <a:r>
            <a:rPr lang="de-DE" sz="1000" b="0" i="0" strike="noStrike">
              <a:solidFill>
                <a:srgbClr val="000000"/>
              </a:solidFill>
              <a:latin typeface="Arial"/>
              <a:cs typeface="Arial"/>
            </a:rPr>
            <a:t>* Zeichen für die Multiplikation (über der Taste "+" oder auf dem Nummernblock)</a:t>
          </a:r>
        </a:p>
        <a:p>
          <a:pPr algn="l" rtl="1">
            <a:defRPr sz="1000"/>
          </a:pPr>
          <a:r>
            <a:rPr lang="de-DE" sz="1000" b="0" i="0" strike="noStrike">
              <a:solidFill>
                <a:srgbClr val="000000"/>
              </a:solidFill>
              <a:latin typeface="Arial"/>
              <a:cs typeface="Arial"/>
            </a:rPr>
            <a:t>/ Zeichen für die Division (über der Taste "7" oder auf dem Nummernblock)</a:t>
          </a:r>
        </a:p>
        <a:p>
          <a:pPr algn="l" rtl="1">
            <a:defRPr sz="1000"/>
          </a:pPr>
          <a:r>
            <a:rPr lang="de-DE" sz="1000" b="0" i="0" strike="noStrike">
              <a:solidFill>
                <a:srgbClr val="000000"/>
              </a:solidFill>
              <a:latin typeface="Arial"/>
              <a:cs typeface="Arial"/>
            </a:rPr>
            <a:t>^ Zeichen für Potenzen (neben der Taste "1") </a:t>
          </a:r>
        </a:p>
      </xdr:txBody>
    </xdr:sp>
    <xdr:clientData/>
  </xdr:twoCellAnchor>
  <xdr:twoCellAnchor editAs="oneCell">
    <xdr:from>
      <xdr:col>7</xdr:col>
      <xdr:colOff>12700</xdr:colOff>
      <xdr:row>60</xdr:row>
      <xdr:rowOff>0</xdr:rowOff>
    </xdr:from>
    <xdr:to>
      <xdr:col>11</xdr:col>
      <xdr:colOff>25400</xdr:colOff>
      <xdr:row>66</xdr:row>
      <xdr:rowOff>25400</xdr:rowOff>
    </xdr:to>
    <xdr:pic>
      <xdr:nvPicPr>
        <xdr:cNvPr id="3103" name="Picture 3" descr="Excel Theaterkarten">
          <a:extLst>
            <a:ext uri="{FF2B5EF4-FFF2-40B4-BE49-F238E27FC236}">
              <a16:creationId xmlns:a16="http://schemas.microsoft.com/office/drawing/2014/main" id="{00000000-0008-0000-0200-00001F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94400" y="9906000"/>
          <a:ext cx="33147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584200</xdr:colOff>
      <xdr:row>67</xdr:row>
      <xdr:rowOff>76200</xdr:rowOff>
    </xdr:from>
    <xdr:to>
      <xdr:col>4</xdr:col>
      <xdr:colOff>685800</xdr:colOff>
      <xdr:row>67</xdr:row>
      <xdr:rowOff>76200</xdr:rowOff>
    </xdr:to>
    <xdr:sp macro="" textlink="">
      <xdr:nvSpPr>
        <xdr:cNvPr id="3104" name="Line 4">
          <a:extLst>
            <a:ext uri="{FF2B5EF4-FFF2-40B4-BE49-F238E27FC236}">
              <a16:creationId xmlns:a16="http://schemas.microsoft.com/office/drawing/2014/main" id="{00000000-0008-0000-0200-0000200C0000}"/>
            </a:ext>
          </a:extLst>
        </xdr:cNvPr>
        <xdr:cNvSpPr>
          <a:spLocks noChangeShapeType="1"/>
        </xdr:cNvSpPr>
      </xdr:nvSpPr>
      <xdr:spPr bwMode="auto">
        <a:xfrm>
          <a:off x="2324100" y="11137900"/>
          <a:ext cx="17526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635000</xdr:colOff>
      <xdr:row>48</xdr:row>
      <xdr:rowOff>88900</xdr:rowOff>
    </xdr:from>
    <xdr:to>
      <xdr:col>6</xdr:col>
      <xdr:colOff>774700</xdr:colOff>
      <xdr:row>48</xdr:row>
      <xdr:rowOff>88900</xdr:rowOff>
    </xdr:to>
    <xdr:sp macro="" textlink="">
      <xdr:nvSpPr>
        <xdr:cNvPr id="3105" name="Line 5">
          <a:extLst>
            <a:ext uri="{FF2B5EF4-FFF2-40B4-BE49-F238E27FC236}">
              <a16:creationId xmlns:a16="http://schemas.microsoft.com/office/drawing/2014/main" id="{00000000-0008-0000-0200-0000210C0000}"/>
            </a:ext>
          </a:extLst>
        </xdr:cNvPr>
        <xdr:cNvSpPr>
          <a:spLocks noChangeShapeType="1"/>
        </xdr:cNvSpPr>
      </xdr:nvSpPr>
      <xdr:spPr bwMode="auto">
        <a:xfrm>
          <a:off x="4025900" y="8013700"/>
          <a:ext cx="18415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330200</xdr:colOff>
      <xdr:row>49</xdr:row>
      <xdr:rowOff>101600</xdr:rowOff>
    </xdr:from>
    <xdr:to>
      <xdr:col>6</xdr:col>
      <xdr:colOff>736600</xdr:colOff>
      <xdr:row>49</xdr:row>
      <xdr:rowOff>101600</xdr:rowOff>
    </xdr:to>
    <xdr:sp macro="" textlink="">
      <xdr:nvSpPr>
        <xdr:cNvPr id="3106" name="Line 6">
          <a:extLst>
            <a:ext uri="{FF2B5EF4-FFF2-40B4-BE49-F238E27FC236}">
              <a16:creationId xmlns:a16="http://schemas.microsoft.com/office/drawing/2014/main" id="{00000000-0008-0000-0200-0000220C0000}"/>
            </a:ext>
          </a:extLst>
        </xdr:cNvPr>
        <xdr:cNvSpPr>
          <a:spLocks noChangeShapeType="1"/>
        </xdr:cNvSpPr>
      </xdr:nvSpPr>
      <xdr:spPr bwMode="auto">
        <a:xfrm>
          <a:off x="5422900" y="8191500"/>
          <a:ext cx="406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38</xdr:row>
      <xdr:rowOff>76200</xdr:rowOff>
    </xdr:from>
    <xdr:to>
      <xdr:col>6</xdr:col>
      <xdr:colOff>812800</xdr:colOff>
      <xdr:row>38</xdr:row>
      <xdr:rowOff>76200</xdr:rowOff>
    </xdr:to>
    <xdr:sp macro="" textlink="">
      <xdr:nvSpPr>
        <xdr:cNvPr id="3107" name="Line 7">
          <a:extLst>
            <a:ext uri="{FF2B5EF4-FFF2-40B4-BE49-F238E27FC236}">
              <a16:creationId xmlns:a16="http://schemas.microsoft.com/office/drawing/2014/main" id="{00000000-0008-0000-0200-0000230C0000}"/>
            </a:ext>
          </a:extLst>
        </xdr:cNvPr>
        <xdr:cNvSpPr>
          <a:spLocks noChangeShapeType="1"/>
        </xdr:cNvSpPr>
      </xdr:nvSpPr>
      <xdr:spPr bwMode="auto">
        <a:xfrm>
          <a:off x="4445000" y="6350000"/>
          <a:ext cx="14605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215900</xdr:colOff>
      <xdr:row>94</xdr:row>
      <xdr:rowOff>38100</xdr:rowOff>
    </xdr:from>
    <xdr:to>
      <xdr:col>6</xdr:col>
      <xdr:colOff>736600</xdr:colOff>
      <xdr:row>99</xdr:row>
      <xdr:rowOff>104775</xdr:rowOff>
    </xdr:to>
    <xdr:sp macro="" textlink="">
      <xdr:nvSpPr>
        <xdr:cNvPr id="3080" name="Text Box 8">
          <a:extLst>
            <a:ext uri="{FF2B5EF4-FFF2-40B4-BE49-F238E27FC236}">
              <a16:creationId xmlns:a16="http://schemas.microsoft.com/office/drawing/2014/main" id="{00000000-0008-0000-0200-0000080C0000}"/>
            </a:ext>
          </a:extLst>
        </xdr:cNvPr>
        <xdr:cNvSpPr txBox="1">
          <a:spLocks noChangeArrowheads="1"/>
        </xdr:cNvSpPr>
      </xdr:nvSpPr>
      <xdr:spPr bwMode="auto">
        <a:xfrm>
          <a:off x="190500" y="15278100"/>
          <a:ext cx="5076825" cy="87630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Funktionen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Excel hat natürlich wesentlich mehr zu bieten, als das Umgehen mit den 4 Grundrechenarten.</a:t>
          </a:r>
        </a:p>
        <a:p>
          <a:pPr algn="l" rtl="1">
            <a:defRPr sz="1000"/>
          </a:pPr>
          <a:r>
            <a:rPr lang="de-DE" sz="1000" b="0" i="0" strike="noStrike">
              <a:solidFill>
                <a:srgbClr val="000000"/>
              </a:solidFill>
              <a:latin typeface="Arial"/>
              <a:cs typeface="Arial"/>
            </a:rPr>
            <a:t>Dazu bietet das Programm eine Vielfalt von Funktionen für die verschiedensten Berechnungen und Auswertungen an.</a:t>
          </a:r>
        </a:p>
      </xdr:txBody>
    </xdr:sp>
    <xdr:clientData/>
  </xdr:twoCellAnchor>
  <xdr:twoCellAnchor>
    <xdr:from>
      <xdr:col>0</xdr:col>
      <xdr:colOff>215900</xdr:colOff>
      <xdr:row>102</xdr:row>
      <xdr:rowOff>57150</xdr:rowOff>
    </xdr:from>
    <xdr:to>
      <xdr:col>6</xdr:col>
      <xdr:colOff>736600</xdr:colOff>
      <xdr:row>164</xdr:row>
      <xdr:rowOff>66675</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190500" y="16592550"/>
          <a:ext cx="5076825" cy="1004887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Über die Menüleiste erhältst du mit "Einfügen --&gt; Funktion" eine Liste von möglichen Funktionen. Wenn du in dieser Liste eine Funktion anklickst, siehst du unten eine kurze Erklärung, was dieser Befehl bewirkt.</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Außerdem lässt sich zu jeder Funktion eine entsprechende Hilfe aufrufen, die dir sicherlich bei Problemen weiterhelfen kann. </a:t>
          </a:r>
        </a:p>
        <a:p>
          <a:pPr algn="l" rtl="1">
            <a:defRPr sz="1000"/>
          </a:pPr>
          <a:r>
            <a:rPr lang="de-DE" sz="1000" b="0" i="0" strike="noStrike">
              <a:solidFill>
                <a:srgbClr val="000000"/>
              </a:solidFill>
              <a:latin typeface="Arial"/>
              <a:cs typeface="Arial"/>
            </a:rPr>
            <a:t>Wen man eine Funktion ausgewählt hat und mit "OK" bestätigt, kommt man zu einem weiteren Fenster, wo die Zahlen eingegeben werden sollen, auf die sich die Funktion bezieht (Funktionsargumente).</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Gib hier in das Feld hinter Zahl 1 ein: b175:d175.</a:t>
          </a:r>
        </a:p>
        <a:p>
          <a:pPr algn="l" rtl="1">
            <a:defRPr sz="1000"/>
          </a:pPr>
          <a:r>
            <a:rPr lang="de-DE" sz="1000" b="0" i="0" strike="noStrike">
              <a:solidFill>
                <a:srgbClr val="000000"/>
              </a:solidFill>
              <a:latin typeface="Arial"/>
              <a:cs typeface="Arial"/>
            </a:rPr>
            <a:t>Damit gibst du an, dass du den Durchschnitt (Mittelwert) der Zahlen berechnen willst, die sich in dem Bereich von Zelle b175 bis d175 (also 3 Zahlen) befinden.</a:t>
          </a:r>
        </a:p>
        <a:p>
          <a:pPr algn="l" rtl="1">
            <a:defRPr sz="1000"/>
          </a:pPr>
          <a:r>
            <a:rPr lang="de-DE" sz="1000" b="0" i="0" strike="noStrike">
              <a:solidFill>
                <a:srgbClr val="000000"/>
              </a:solidFill>
              <a:latin typeface="Arial"/>
              <a:cs typeface="Arial"/>
            </a:rPr>
            <a:t>Bestätige dann bis zum Schließen aller Fenster mit OK.</a:t>
          </a:r>
        </a:p>
      </xdr:txBody>
    </xdr:sp>
    <xdr:clientData/>
  </xdr:twoCellAnchor>
  <xdr:twoCellAnchor editAs="oneCell">
    <xdr:from>
      <xdr:col>0</xdr:col>
      <xdr:colOff>749300</xdr:colOff>
      <xdr:row>107</xdr:row>
      <xdr:rowOff>63500</xdr:rowOff>
    </xdr:from>
    <xdr:to>
      <xdr:col>5</xdr:col>
      <xdr:colOff>698500</xdr:colOff>
      <xdr:row>127</xdr:row>
      <xdr:rowOff>76200</xdr:rowOff>
    </xdr:to>
    <xdr:pic>
      <xdr:nvPicPr>
        <xdr:cNvPr id="3110" name="Picture 10" descr="Excel11">
          <a:extLst>
            <a:ext uri="{FF2B5EF4-FFF2-40B4-BE49-F238E27FC236}">
              <a16:creationId xmlns:a16="http://schemas.microsoft.com/office/drawing/2014/main" id="{00000000-0008-0000-0200-000026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300" y="17754600"/>
          <a:ext cx="416560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254000</xdr:colOff>
      <xdr:row>118</xdr:row>
      <xdr:rowOff>63500</xdr:rowOff>
    </xdr:from>
    <xdr:to>
      <xdr:col>2</xdr:col>
      <xdr:colOff>254000</xdr:colOff>
      <xdr:row>121</xdr:row>
      <xdr:rowOff>25400</xdr:rowOff>
    </xdr:to>
    <xdr:sp macro="" textlink="">
      <xdr:nvSpPr>
        <xdr:cNvPr id="3111" name="Line 11">
          <a:extLst>
            <a:ext uri="{FF2B5EF4-FFF2-40B4-BE49-F238E27FC236}">
              <a16:creationId xmlns:a16="http://schemas.microsoft.com/office/drawing/2014/main" id="{00000000-0008-0000-0200-0000270C0000}"/>
            </a:ext>
          </a:extLst>
        </xdr:cNvPr>
        <xdr:cNvSpPr>
          <a:spLocks noChangeShapeType="1"/>
        </xdr:cNvSpPr>
      </xdr:nvSpPr>
      <xdr:spPr bwMode="auto">
        <a:xfrm>
          <a:off x="1993900" y="19570700"/>
          <a:ext cx="0" cy="457200"/>
        </a:xfrm>
        <a:prstGeom prst="line">
          <a:avLst/>
        </a:prstGeom>
        <a:noFill/>
        <a:ln w="9525">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571500</xdr:colOff>
      <xdr:row>126</xdr:row>
      <xdr:rowOff>88900</xdr:rowOff>
    </xdr:from>
    <xdr:to>
      <xdr:col>1</xdr:col>
      <xdr:colOff>571500</xdr:colOff>
      <xdr:row>128</xdr:row>
      <xdr:rowOff>25400</xdr:rowOff>
    </xdr:to>
    <xdr:sp macro="" textlink="">
      <xdr:nvSpPr>
        <xdr:cNvPr id="3112" name="Line 12">
          <a:extLst>
            <a:ext uri="{FF2B5EF4-FFF2-40B4-BE49-F238E27FC236}">
              <a16:creationId xmlns:a16="http://schemas.microsoft.com/office/drawing/2014/main" id="{00000000-0008-0000-0200-0000280C0000}"/>
            </a:ext>
          </a:extLst>
        </xdr:cNvPr>
        <xdr:cNvSpPr>
          <a:spLocks noChangeShapeType="1"/>
        </xdr:cNvSpPr>
      </xdr:nvSpPr>
      <xdr:spPr bwMode="auto">
        <a:xfrm flipV="1">
          <a:off x="1485900" y="20916900"/>
          <a:ext cx="0" cy="266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558800</xdr:colOff>
      <xdr:row>134</xdr:row>
      <xdr:rowOff>38100</xdr:rowOff>
    </xdr:from>
    <xdr:to>
      <xdr:col>6</xdr:col>
      <xdr:colOff>406400</xdr:colOff>
      <xdr:row>157</xdr:row>
      <xdr:rowOff>114300</xdr:rowOff>
    </xdr:to>
    <xdr:pic>
      <xdr:nvPicPr>
        <xdr:cNvPr id="3113" name="Picture 13" descr="Excel12">
          <a:extLst>
            <a:ext uri="{FF2B5EF4-FFF2-40B4-BE49-F238E27FC236}">
              <a16:creationId xmlns:a16="http://schemas.microsoft.com/office/drawing/2014/main" id="{00000000-0008-0000-0200-0000290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8800" y="22186900"/>
          <a:ext cx="4940300" cy="387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202</xdr:row>
      <xdr:rowOff>88900</xdr:rowOff>
    </xdr:from>
    <xdr:to>
      <xdr:col>1</xdr:col>
      <xdr:colOff>609600</xdr:colOff>
      <xdr:row>207</xdr:row>
      <xdr:rowOff>50800</xdr:rowOff>
    </xdr:to>
    <xdr:sp macro="" textlink="">
      <xdr:nvSpPr>
        <xdr:cNvPr id="3114" name="Line 14">
          <a:extLst>
            <a:ext uri="{FF2B5EF4-FFF2-40B4-BE49-F238E27FC236}">
              <a16:creationId xmlns:a16="http://schemas.microsoft.com/office/drawing/2014/main" id="{00000000-0008-0000-0200-00002A0C0000}"/>
            </a:ext>
          </a:extLst>
        </xdr:cNvPr>
        <xdr:cNvSpPr>
          <a:spLocks noChangeShapeType="1"/>
        </xdr:cNvSpPr>
      </xdr:nvSpPr>
      <xdr:spPr bwMode="auto">
        <a:xfrm>
          <a:off x="1524000" y="33642300"/>
          <a:ext cx="0" cy="787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203200</xdr:colOff>
      <xdr:row>3</xdr:row>
      <xdr:rowOff>38100</xdr:rowOff>
    </xdr:from>
    <xdr:to>
      <xdr:col>6</xdr:col>
      <xdr:colOff>698500</xdr:colOff>
      <xdr:row>7</xdr:row>
      <xdr:rowOff>133350</xdr:rowOff>
    </xdr:to>
    <xdr:sp macro="" textlink="">
      <xdr:nvSpPr>
        <xdr:cNvPr id="4097" name="Text Box 1">
          <a:extLst>
            <a:ext uri="{FF2B5EF4-FFF2-40B4-BE49-F238E27FC236}">
              <a16:creationId xmlns:a16="http://schemas.microsoft.com/office/drawing/2014/main" id="{00000000-0008-0000-0300-000001100000}"/>
            </a:ext>
          </a:extLst>
        </xdr:cNvPr>
        <xdr:cNvSpPr txBox="1">
          <a:spLocks noChangeArrowheads="1"/>
        </xdr:cNvSpPr>
      </xdr:nvSpPr>
      <xdr:spPr bwMode="auto">
        <a:xfrm>
          <a:off x="190500" y="523875"/>
          <a:ext cx="5029200" cy="7429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Der Rechner denkt mit</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Mit dem Tabellenkalkulationsprogramm kannst du eine Reihe von Zahlen, Buchstaben und Wörtern automatisch fortsetzen, wenn zwischen diesen </a:t>
          </a:r>
          <a:r>
            <a:rPr lang="de-DE" sz="1000" b="0" i="0" strike="noStrike">
              <a:solidFill>
                <a:srgbClr val="FF0000"/>
              </a:solidFill>
              <a:latin typeface="Arial"/>
              <a:cs typeface="Arial"/>
            </a:rPr>
            <a:t>ein Zusammenhang erkennbar</a:t>
          </a:r>
          <a:r>
            <a:rPr lang="de-DE" sz="1000" b="0" i="0" strike="noStrike">
              <a:solidFill>
                <a:srgbClr val="000000"/>
              </a:solidFill>
              <a:latin typeface="Arial"/>
              <a:cs typeface="Arial"/>
            </a:rPr>
            <a:t> ist.</a:t>
          </a:r>
        </a:p>
      </xdr:txBody>
    </xdr:sp>
    <xdr:clientData/>
  </xdr:twoCellAnchor>
  <xdr:twoCellAnchor>
    <xdr:from>
      <xdr:col>0</xdr:col>
      <xdr:colOff>203200</xdr:colOff>
      <xdr:row>10</xdr:row>
      <xdr:rowOff>57150</xdr:rowOff>
    </xdr:from>
    <xdr:to>
      <xdr:col>6</xdr:col>
      <xdr:colOff>698500</xdr:colOff>
      <xdr:row>21</xdr:row>
      <xdr:rowOff>152400</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190500" y="1676400"/>
          <a:ext cx="5029200" cy="187642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Reihen automatisch fortsetzen (Zugmodus):</a:t>
          </a:r>
        </a:p>
        <a:p>
          <a:pPr algn="l" rtl="1">
            <a:defRPr sz="1000"/>
          </a:pPr>
          <a:r>
            <a:rPr lang="de-DE" sz="1000" b="0" i="0" strike="noStrike">
              <a:solidFill>
                <a:srgbClr val="000000"/>
              </a:solidFill>
              <a:latin typeface="Arial"/>
              <a:cs typeface="Arial"/>
            </a:rPr>
            <a:t>Markiere die Zellen, in denen die ersten Teile der Reihe stehen (ersten beiden oder ersten drei Zellen der Reihe). Dann ziehe mit dem Cursor an dem kleinen schwarzen Viereck im rechten unteren Eck.</a:t>
          </a:r>
        </a:p>
        <a:p>
          <a:pPr algn="l" rtl="1">
            <a:defRPr sz="1000"/>
          </a:pPr>
          <a:r>
            <a:rPr lang="de-DE" sz="1000" b="0" i="0" strike="noStrike">
              <a:solidFill>
                <a:srgbClr val="000000"/>
              </a:solidFill>
              <a:latin typeface="Arial"/>
              <a:cs typeface="Arial"/>
            </a:rPr>
            <a:t>Du kannst Reihen waagerecht (zeilenweise) oder senkrecht (spaltenweise) fortsetzen.</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xdr:txBody>
    </xdr:sp>
    <xdr:clientData/>
  </xdr:twoCellAnchor>
  <xdr:twoCellAnchor editAs="oneCell">
    <xdr:from>
      <xdr:col>2</xdr:col>
      <xdr:colOff>469900</xdr:colOff>
      <xdr:row>17</xdr:row>
      <xdr:rowOff>63500</xdr:rowOff>
    </xdr:from>
    <xdr:to>
      <xdr:col>3</xdr:col>
      <xdr:colOff>558800</xdr:colOff>
      <xdr:row>21</xdr:row>
      <xdr:rowOff>0</xdr:rowOff>
    </xdr:to>
    <xdr:pic>
      <xdr:nvPicPr>
        <xdr:cNvPr id="4117" name="Picture 3" descr="Excel14">
          <a:extLst>
            <a:ext uri="{FF2B5EF4-FFF2-40B4-BE49-F238E27FC236}">
              <a16:creationId xmlns:a16="http://schemas.microsoft.com/office/drawing/2014/main" id="{00000000-0008-0000-0300-00001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0900" y="2870200"/>
          <a:ext cx="9144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609600</xdr:colOff>
      <xdr:row>20</xdr:row>
      <xdr:rowOff>101600</xdr:rowOff>
    </xdr:from>
    <xdr:to>
      <xdr:col>4</xdr:col>
      <xdr:colOff>495300</xdr:colOff>
      <xdr:row>20</xdr:row>
      <xdr:rowOff>101600</xdr:rowOff>
    </xdr:to>
    <xdr:sp macro="" textlink="">
      <xdr:nvSpPr>
        <xdr:cNvPr id="4118" name="Line 4">
          <a:extLst>
            <a:ext uri="{FF2B5EF4-FFF2-40B4-BE49-F238E27FC236}">
              <a16:creationId xmlns:a16="http://schemas.microsoft.com/office/drawing/2014/main" id="{00000000-0008-0000-0300-000016100000}"/>
            </a:ext>
          </a:extLst>
        </xdr:cNvPr>
        <xdr:cNvSpPr>
          <a:spLocks noChangeShapeType="1"/>
        </xdr:cNvSpPr>
      </xdr:nvSpPr>
      <xdr:spPr bwMode="auto">
        <a:xfrm>
          <a:off x="3086100" y="3403600"/>
          <a:ext cx="7112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50800</xdr:colOff>
      <xdr:row>49</xdr:row>
      <xdr:rowOff>76200</xdr:rowOff>
    </xdr:from>
    <xdr:to>
      <xdr:col>6</xdr:col>
      <xdr:colOff>647700</xdr:colOff>
      <xdr:row>49</xdr:row>
      <xdr:rowOff>76200</xdr:rowOff>
    </xdr:to>
    <xdr:sp macro="" textlink="">
      <xdr:nvSpPr>
        <xdr:cNvPr id="4119" name="Line 5">
          <a:extLst>
            <a:ext uri="{FF2B5EF4-FFF2-40B4-BE49-F238E27FC236}">
              <a16:creationId xmlns:a16="http://schemas.microsoft.com/office/drawing/2014/main" id="{00000000-0008-0000-0300-000017100000}"/>
            </a:ext>
          </a:extLst>
        </xdr:cNvPr>
        <xdr:cNvSpPr>
          <a:spLocks noChangeShapeType="1"/>
        </xdr:cNvSpPr>
      </xdr:nvSpPr>
      <xdr:spPr bwMode="auto">
        <a:xfrm>
          <a:off x="1701800" y="8166100"/>
          <a:ext cx="3898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101600</xdr:colOff>
      <xdr:row>50</xdr:row>
      <xdr:rowOff>101600</xdr:rowOff>
    </xdr:from>
    <xdr:to>
      <xdr:col>6</xdr:col>
      <xdr:colOff>635000</xdr:colOff>
      <xdr:row>50</xdr:row>
      <xdr:rowOff>101600</xdr:rowOff>
    </xdr:to>
    <xdr:sp macro="" textlink="">
      <xdr:nvSpPr>
        <xdr:cNvPr id="4120" name="Line 6">
          <a:extLst>
            <a:ext uri="{FF2B5EF4-FFF2-40B4-BE49-F238E27FC236}">
              <a16:creationId xmlns:a16="http://schemas.microsoft.com/office/drawing/2014/main" id="{00000000-0008-0000-0300-000018100000}"/>
            </a:ext>
          </a:extLst>
        </xdr:cNvPr>
        <xdr:cNvSpPr>
          <a:spLocks noChangeShapeType="1"/>
        </xdr:cNvSpPr>
      </xdr:nvSpPr>
      <xdr:spPr bwMode="auto">
        <a:xfrm>
          <a:off x="4229100" y="8356600"/>
          <a:ext cx="1358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136525</xdr:colOff>
      <xdr:row>52</xdr:row>
      <xdr:rowOff>95250</xdr:rowOff>
    </xdr:from>
    <xdr:to>
      <xdr:col>6</xdr:col>
      <xdr:colOff>631825</xdr:colOff>
      <xdr:row>62</xdr:row>
      <xdr:rowOff>66675</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123825" y="8515350"/>
          <a:ext cx="5029200" cy="159067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Inhalte von Zellen kopieren (Kopiermodus)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Wenn man immer die gleichen Berechnungen in einer Tabelle durchführen will, muss man nicht jedesmal die gleiche Formel eingeben. Man kann diese Formel auch nach unten oder nach rechts kopieren.</a:t>
          </a:r>
        </a:p>
        <a:p>
          <a:pPr algn="l" rtl="1">
            <a:defRPr sz="1000"/>
          </a:pPr>
          <a:r>
            <a:rPr lang="de-DE" sz="1000" b="0" i="0" strike="noStrike">
              <a:solidFill>
                <a:srgbClr val="000000"/>
              </a:solidFill>
              <a:latin typeface="Arial"/>
              <a:cs typeface="Arial"/>
            </a:rPr>
            <a:t>Klicke mit der linken Maustaste die Zelle an, in der deine Formel steht. Markiere dann die darunter (oder rechts daneben) liegenden Felder in denen die Formel für deine Berechnungen benötigt wird.</a:t>
          </a:r>
        </a:p>
        <a:p>
          <a:pPr algn="l" rtl="1">
            <a:defRPr sz="1000"/>
          </a:pPr>
          <a:r>
            <a:rPr lang="de-DE" sz="1000" b="0" i="0" strike="noStrike">
              <a:solidFill>
                <a:srgbClr val="000000"/>
              </a:solidFill>
              <a:latin typeface="Arial"/>
              <a:cs typeface="Arial"/>
            </a:rPr>
            <a:t>Betätige dann die Tastenkombination &lt;Strg&gt; + &lt;u&gt;. Dadurch wird deine Formel in der Markierung nach unten kopiert. &lt;Strg&gt; + &lt;r&gt; kopiert deine Formel nach rechts.</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xdr:txBody>
    </xdr:sp>
    <xdr:clientData/>
  </xdr:twoCellAnchor>
  <xdr:twoCellAnchor>
    <xdr:from>
      <xdr:col>0</xdr:col>
      <xdr:colOff>165100</xdr:colOff>
      <xdr:row>74</xdr:row>
      <xdr:rowOff>104775</xdr:rowOff>
    </xdr:from>
    <xdr:to>
      <xdr:col>6</xdr:col>
      <xdr:colOff>660400</xdr:colOff>
      <xdr:row>83</xdr:row>
      <xdr:rowOff>57150</xdr:rowOff>
    </xdr:to>
    <xdr:sp macro="" textlink="">
      <xdr:nvSpPr>
        <xdr:cNvPr id="4104" name="Text Box 8">
          <a:extLst>
            <a:ext uri="{FF2B5EF4-FFF2-40B4-BE49-F238E27FC236}">
              <a16:creationId xmlns:a16="http://schemas.microsoft.com/office/drawing/2014/main" id="{00000000-0008-0000-0300-000008100000}"/>
            </a:ext>
          </a:extLst>
        </xdr:cNvPr>
        <xdr:cNvSpPr txBox="1">
          <a:spLocks noChangeArrowheads="1"/>
        </xdr:cNvSpPr>
      </xdr:nvSpPr>
      <xdr:spPr bwMode="auto">
        <a:xfrm>
          <a:off x="152400" y="12087225"/>
          <a:ext cx="5029200" cy="1409700"/>
        </a:xfrm>
        <a:prstGeom prst="rect">
          <a:avLst/>
        </a:prstGeom>
        <a:solidFill>
          <a:srgbClr val="FF0000"/>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FFFFFF"/>
              </a:solidFill>
              <a:latin typeface="Arial"/>
              <a:cs typeface="Arial"/>
            </a:rPr>
            <a:t>Achtung!!!</a:t>
          </a:r>
          <a:endParaRPr lang="de-DE" sz="1000" b="0" i="0" strike="noStrike">
            <a:solidFill>
              <a:srgbClr val="FFFFFF"/>
            </a:solidFill>
            <a:latin typeface="Arial"/>
            <a:cs typeface="Arial"/>
          </a:endParaRPr>
        </a:p>
        <a:p>
          <a:pPr algn="l" rtl="1">
            <a:defRPr sz="1000"/>
          </a:pPr>
          <a:r>
            <a:rPr lang="de-DE" sz="1000" b="0" i="0" strike="noStrike">
              <a:solidFill>
                <a:srgbClr val="FFFFFF"/>
              </a:solidFill>
              <a:latin typeface="Arial"/>
              <a:cs typeface="Arial"/>
            </a:rPr>
            <a:t>Wenn man Formeln mit dem Zugmodus oder dem Kopiermodus kopiert, so stellt das Programm automatisch einen relativen Zellbezug her. Das bedeutet, dass sich der Bezug in jeder Zelle ändert.</a:t>
          </a:r>
        </a:p>
        <a:p>
          <a:pPr algn="l" rtl="1">
            <a:defRPr sz="1000"/>
          </a:pPr>
          <a:r>
            <a:rPr lang="de-DE" sz="1000" b="0" i="0" strike="noStrike">
              <a:solidFill>
                <a:srgbClr val="FFFFFF"/>
              </a:solidFill>
              <a:latin typeface="Arial"/>
              <a:cs typeface="Arial"/>
            </a:rPr>
            <a:t>Wenn man möchte, dass sich der Bezug nicht ändert, benötigt man einen absoluten Zellbezug. Dafür müssen Dollarzeichen um den Buchstaben des Zellnamens gesetzt werden:</a:t>
          </a:r>
        </a:p>
        <a:p>
          <a:pPr algn="l" rtl="1">
            <a:defRPr sz="1000"/>
          </a:pPr>
          <a:r>
            <a:rPr lang="de-DE" sz="1000" b="0" i="0" strike="noStrike">
              <a:solidFill>
                <a:srgbClr val="FFFFFF"/>
              </a:solidFill>
              <a:latin typeface="Arial"/>
              <a:cs typeface="Arial"/>
            </a:rPr>
            <a:t>Schreibe also $B$1 statt B1!</a:t>
          </a:r>
        </a:p>
        <a:p>
          <a:pPr algn="l" rtl="1">
            <a:defRPr sz="1000"/>
          </a:pPr>
          <a:endParaRPr lang="de-DE" sz="1000" b="0" i="0" strike="noStrike">
            <a:solidFill>
              <a:srgbClr val="FFFFFF"/>
            </a:solidFill>
            <a:latin typeface="Arial"/>
            <a:cs typeface="Arial"/>
          </a:endParaRPr>
        </a:p>
      </xdr:txBody>
    </xdr:sp>
    <xdr:clientData/>
  </xdr:twoCellAnchor>
  <xdr:twoCellAnchor>
    <xdr:from>
      <xdr:col>2</xdr:col>
      <xdr:colOff>50800</xdr:colOff>
      <xdr:row>160</xdr:row>
      <xdr:rowOff>101600</xdr:rowOff>
    </xdr:from>
    <xdr:to>
      <xdr:col>2</xdr:col>
      <xdr:colOff>50800</xdr:colOff>
      <xdr:row>165</xdr:row>
      <xdr:rowOff>63500</xdr:rowOff>
    </xdr:to>
    <xdr:sp macro="" textlink="">
      <xdr:nvSpPr>
        <xdr:cNvPr id="4123" name="Line 9">
          <a:extLst>
            <a:ext uri="{FF2B5EF4-FFF2-40B4-BE49-F238E27FC236}">
              <a16:creationId xmlns:a16="http://schemas.microsoft.com/office/drawing/2014/main" id="{00000000-0008-0000-0300-00001B100000}"/>
            </a:ext>
          </a:extLst>
        </xdr:cNvPr>
        <xdr:cNvSpPr>
          <a:spLocks noChangeShapeType="1"/>
        </xdr:cNvSpPr>
      </xdr:nvSpPr>
      <xdr:spPr bwMode="auto">
        <a:xfrm>
          <a:off x="1701800" y="26695400"/>
          <a:ext cx="0" cy="787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203200</xdr:colOff>
      <xdr:row>3</xdr:row>
      <xdr:rowOff>38100</xdr:rowOff>
    </xdr:from>
    <xdr:to>
      <xdr:col>6</xdr:col>
      <xdr:colOff>698500</xdr:colOff>
      <xdr:row>7</xdr:row>
      <xdr:rowOff>133350</xdr:rowOff>
    </xdr:to>
    <xdr:sp macro="" textlink="">
      <xdr:nvSpPr>
        <xdr:cNvPr id="5121" name="Text Box 1">
          <a:extLst>
            <a:ext uri="{FF2B5EF4-FFF2-40B4-BE49-F238E27FC236}">
              <a16:creationId xmlns:a16="http://schemas.microsoft.com/office/drawing/2014/main" id="{00000000-0008-0000-0400-000001140000}"/>
            </a:ext>
          </a:extLst>
        </xdr:cNvPr>
        <xdr:cNvSpPr txBox="1">
          <a:spLocks noChangeArrowheads="1"/>
        </xdr:cNvSpPr>
      </xdr:nvSpPr>
      <xdr:spPr bwMode="auto">
        <a:xfrm>
          <a:off x="190500" y="523875"/>
          <a:ext cx="5067300" cy="7429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Excel trifft Entscheidungen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Das Tabellenkalkulationsprogramm kann nicht nur Berechnungen durchführen, sondern auch Entscheidungen treffen in Abhängigkeit davon, was in der jewiligen Zelle für ein Wert zu finden ist.</a:t>
          </a:r>
        </a:p>
      </xdr:txBody>
    </xdr:sp>
    <xdr:clientData/>
  </xdr:twoCellAnchor>
  <xdr:twoCellAnchor>
    <xdr:from>
      <xdr:col>0</xdr:col>
      <xdr:colOff>203200</xdr:colOff>
      <xdr:row>10</xdr:row>
      <xdr:rowOff>57150</xdr:rowOff>
    </xdr:from>
    <xdr:to>
      <xdr:col>6</xdr:col>
      <xdr:colOff>698500</xdr:colOff>
      <xdr:row>37</xdr:row>
      <xdr:rowOff>66675</xdr:rowOff>
    </xdr:to>
    <xdr:sp macro="" textlink="">
      <xdr:nvSpPr>
        <xdr:cNvPr id="5122" name="Text Box 2">
          <a:extLst>
            <a:ext uri="{FF2B5EF4-FFF2-40B4-BE49-F238E27FC236}">
              <a16:creationId xmlns:a16="http://schemas.microsoft.com/office/drawing/2014/main" id="{00000000-0008-0000-0400-000002140000}"/>
            </a:ext>
          </a:extLst>
        </xdr:cNvPr>
        <xdr:cNvSpPr txBox="1">
          <a:spLocks noChangeArrowheads="1"/>
        </xdr:cNvSpPr>
      </xdr:nvSpPr>
      <xdr:spPr bwMode="auto">
        <a:xfrm>
          <a:off x="190500" y="1676400"/>
          <a:ext cx="5067300" cy="4381500"/>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Zur Überprüfung des Inhaltes einer Zelle benötigst du die Funktion "WENN".</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Da es sich hierbei schon um eine etwas kompliziertere Formel von Excel handelt, folgt in der nächsten Tabelle ein Beispiel!</a:t>
          </a:r>
        </a:p>
      </xdr:txBody>
    </xdr:sp>
    <xdr:clientData/>
  </xdr:twoCellAnchor>
  <xdr:twoCellAnchor editAs="oneCell">
    <xdr:from>
      <xdr:col>0</xdr:col>
      <xdr:colOff>800100</xdr:colOff>
      <xdr:row>13</xdr:row>
      <xdr:rowOff>12700</xdr:rowOff>
    </xdr:from>
    <xdr:to>
      <xdr:col>5</xdr:col>
      <xdr:colOff>762000</xdr:colOff>
      <xdr:row>33</xdr:row>
      <xdr:rowOff>25400</xdr:rowOff>
    </xdr:to>
    <xdr:pic>
      <xdr:nvPicPr>
        <xdr:cNvPr id="5159" name="Picture 5" descr="Excel15">
          <a:extLst>
            <a:ext uri="{FF2B5EF4-FFF2-40B4-BE49-F238E27FC236}">
              <a16:creationId xmlns:a16="http://schemas.microsoft.com/office/drawing/2014/main" id="{00000000-0008-0000-0400-00002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2159000"/>
          <a:ext cx="417830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127000</xdr:colOff>
      <xdr:row>27</xdr:row>
      <xdr:rowOff>101600</xdr:rowOff>
    </xdr:from>
    <xdr:to>
      <xdr:col>5</xdr:col>
      <xdr:colOff>12700</xdr:colOff>
      <xdr:row>27</xdr:row>
      <xdr:rowOff>101600</xdr:rowOff>
    </xdr:to>
    <xdr:sp macro="" textlink="">
      <xdr:nvSpPr>
        <xdr:cNvPr id="5160" name="Line 4">
          <a:extLst>
            <a:ext uri="{FF2B5EF4-FFF2-40B4-BE49-F238E27FC236}">
              <a16:creationId xmlns:a16="http://schemas.microsoft.com/office/drawing/2014/main" id="{00000000-0008-0000-0400-000028140000}"/>
            </a:ext>
          </a:extLst>
        </xdr:cNvPr>
        <xdr:cNvSpPr>
          <a:spLocks noChangeShapeType="1"/>
        </xdr:cNvSpPr>
      </xdr:nvSpPr>
      <xdr:spPr bwMode="auto">
        <a:xfrm>
          <a:off x="3517900" y="4559300"/>
          <a:ext cx="711200" cy="0"/>
        </a:xfrm>
        <a:prstGeom prst="line">
          <a:avLst/>
        </a:prstGeom>
        <a:noFill/>
        <a:ln w="190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xdr:col>
      <xdr:colOff>698500</xdr:colOff>
      <xdr:row>52</xdr:row>
      <xdr:rowOff>76200</xdr:rowOff>
    </xdr:from>
    <xdr:to>
      <xdr:col>3</xdr:col>
      <xdr:colOff>584200</xdr:colOff>
      <xdr:row>52</xdr:row>
      <xdr:rowOff>76200</xdr:rowOff>
    </xdr:to>
    <xdr:sp macro="" textlink="">
      <xdr:nvSpPr>
        <xdr:cNvPr id="5161" name="Line 7">
          <a:extLst>
            <a:ext uri="{FF2B5EF4-FFF2-40B4-BE49-F238E27FC236}">
              <a16:creationId xmlns:a16="http://schemas.microsoft.com/office/drawing/2014/main" id="{00000000-0008-0000-0400-000029140000}"/>
            </a:ext>
          </a:extLst>
        </xdr:cNvPr>
        <xdr:cNvSpPr>
          <a:spLocks noChangeShapeType="1"/>
        </xdr:cNvSpPr>
      </xdr:nvSpPr>
      <xdr:spPr bwMode="auto">
        <a:xfrm>
          <a:off x="2438400" y="8661400"/>
          <a:ext cx="711200" cy="0"/>
        </a:xfrm>
        <a:prstGeom prst="line">
          <a:avLst/>
        </a:prstGeom>
        <a:noFill/>
        <a:ln w="19050">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6</xdr:col>
      <xdr:colOff>800100</xdr:colOff>
      <xdr:row>66</xdr:row>
      <xdr:rowOff>139700</xdr:rowOff>
    </xdr:from>
    <xdr:to>
      <xdr:col>13</xdr:col>
      <xdr:colOff>12700</xdr:colOff>
      <xdr:row>90</xdr:row>
      <xdr:rowOff>50800</xdr:rowOff>
    </xdr:to>
    <xdr:pic>
      <xdr:nvPicPr>
        <xdr:cNvPr id="5162" name="Picture 8" descr="Excel Fahrrad">
          <a:extLst>
            <a:ext uri="{FF2B5EF4-FFF2-40B4-BE49-F238E27FC236}">
              <a16:creationId xmlns:a16="http://schemas.microsoft.com/office/drawing/2014/main" id="{00000000-0008-0000-0400-00002A1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2000" y="11036300"/>
          <a:ext cx="499110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139700</xdr:colOff>
      <xdr:row>100</xdr:row>
      <xdr:rowOff>88900</xdr:rowOff>
    </xdr:from>
    <xdr:to>
      <xdr:col>0</xdr:col>
      <xdr:colOff>660400</xdr:colOff>
      <xdr:row>100</xdr:row>
      <xdr:rowOff>88900</xdr:rowOff>
    </xdr:to>
    <xdr:sp macro="" textlink="">
      <xdr:nvSpPr>
        <xdr:cNvPr id="5163" name="Line 9">
          <a:extLst>
            <a:ext uri="{FF2B5EF4-FFF2-40B4-BE49-F238E27FC236}">
              <a16:creationId xmlns:a16="http://schemas.microsoft.com/office/drawing/2014/main" id="{00000000-0008-0000-0400-00002B140000}"/>
            </a:ext>
          </a:extLst>
        </xdr:cNvPr>
        <xdr:cNvSpPr>
          <a:spLocks noChangeShapeType="1"/>
        </xdr:cNvSpPr>
      </xdr:nvSpPr>
      <xdr:spPr bwMode="auto">
        <a:xfrm>
          <a:off x="139700" y="16649700"/>
          <a:ext cx="520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139700</xdr:colOff>
      <xdr:row>102</xdr:row>
      <xdr:rowOff>101600</xdr:rowOff>
    </xdr:from>
    <xdr:to>
      <xdr:col>0</xdr:col>
      <xdr:colOff>660400</xdr:colOff>
      <xdr:row>102</xdr:row>
      <xdr:rowOff>101600</xdr:rowOff>
    </xdr:to>
    <xdr:sp macro="" textlink="">
      <xdr:nvSpPr>
        <xdr:cNvPr id="5164" name="Line 10">
          <a:extLst>
            <a:ext uri="{FF2B5EF4-FFF2-40B4-BE49-F238E27FC236}">
              <a16:creationId xmlns:a16="http://schemas.microsoft.com/office/drawing/2014/main" id="{00000000-0008-0000-0400-00002C140000}"/>
            </a:ext>
          </a:extLst>
        </xdr:cNvPr>
        <xdr:cNvSpPr>
          <a:spLocks noChangeShapeType="1"/>
        </xdr:cNvSpPr>
      </xdr:nvSpPr>
      <xdr:spPr bwMode="auto">
        <a:xfrm>
          <a:off x="139700" y="16992600"/>
          <a:ext cx="520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139700</xdr:colOff>
      <xdr:row>104</xdr:row>
      <xdr:rowOff>101600</xdr:rowOff>
    </xdr:from>
    <xdr:to>
      <xdr:col>0</xdr:col>
      <xdr:colOff>660400</xdr:colOff>
      <xdr:row>104</xdr:row>
      <xdr:rowOff>101600</xdr:rowOff>
    </xdr:to>
    <xdr:sp macro="" textlink="">
      <xdr:nvSpPr>
        <xdr:cNvPr id="5165" name="Line 11">
          <a:extLst>
            <a:ext uri="{FF2B5EF4-FFF2-40B4-BE49-F238E27FC236}">
              <a16:creationId xmlns:a16="http://schemas.microsoft.com/office/drawing/2014/main" id="{00000000-0008-0000-0400-00002D140000}"/>
            </a:ext>
          </a:extLst>
        </xdr:cNvPr>
        <xdr:cNvSpPr>
          <a:spLocks noChangeShapeType="1"/>
        </xdr:cNvSpPr>
      </xdr:nvSpPr>
      <xdr:spPr bwMode="auto">
        <a:xfrm>
          <a:off x="139700" y="17322800"/>
          <a:ext cx="520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127000</xdr:colOff>
      <xdr:row>106</xdr:row>
      <xdr:rowOff>88900</xdr:rowOff>
    </xdr:from>
    <xdr:to>
      <xdr:col>0</xdr:col>
      <xdr:colOff>647700</xdr:colOff>
      <xdr:row>106</xdr:row>
      <xdr:rowOff>88900</xdr:rowOff>
    </xdr:to>
    <xdr:sp macro="" textlink="">
      <xdr:nvSpPr>
        <xdr:cNvPr id="5166" name="Line 12">
          <a:extLst>
            <a:ext uri="{FF2B5EF4-FFF2-40B4-BE49-F238E27FC236}">
              <a16:creationId xmlns:a16="http://schemas.microsoft.com/office/drawing/2014/main" id="{00000000-0008-0000-0400-00002E140000}"/>
            </a:ext>
          </a:extLst>
        </xdr:cNvPr>
        <xdr:cNvSpPr>
          <a:spLocks noChangeShapeType="1"/>
        </xdr:cNvSpPr>
      </xdr:nvSpPr>
      <xdr:spPr bwMode="auto">
        <a:xfrm>
          <a:off x="127000" y="17640300"/>
          <a:ext cx="520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127000</xdr:colOff>
      <xdr:row>108</xdr:row>
      <xdr:rowOff>101600</xdr:rowOff>
    </xdr:from>
    <xdr:to>
      <xdr:col>0</xdr:col>
      <xdr:colOff>647700</xdr:colOff>
      <xdr:row>108</xdr:row>
      <xdr:rowOff>101600</xdr:rowOff>
    </xdr:to>
    <xdr:sp macro="" textlink="">
      <xdr:nvSpPr>
        <xdr:cNvPr id="5167" name="Line 13">
          <a:extLst>
            <a:ext uri="{FF2B5EF4-FFF2-40B4-BE49-F238E27FC236}">
              <a16:creationId xmlns:a16="http://schemas.microsoft.com/office/drawing/2014/main" id="{00000000-0008-0000-0400-00002F140000}"/>
            </a:ext>
          </a:extLst>
        </xdr:cNvPr>
        <xdr:cNvSpPr>
          <a:spLocks noChangeShapeType="1"/>
        </xdr:cNvSpPr>
      </xdr:nvSpPr>
      <xdr:spPr bwMode="auto">
        <a:xfrm>
          <a:off x="127000" y="17983200"/>
          <a:ext cx="520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118</xdr:row>
      <xdr:rowOff>25400</xdr:rowOff>
    </xdr:from>
    <xdr:to>
      <xdr:col>1</xdr:col>
      <xdr:colOff>444500</xdr:colOff>
      <xdr:row>119</xdr:row>
      <xdr:rowOff>25400</xdr:rowOff>
    </xdr:to>
    <xdr:pic>
      <xdr:nvPicPr>
        <xdr:cNvPr id="5168" name="Picture 14" descr="Excel17">
          <a:extLst>
            <a:ext uri="{FF2B5EF4-FFF2-40B4-BE49-F238E27FC236}">
              <a16:creationId xmlns:a16="http://schemas.microsoft.com/office/drawing/2014/main" id="{00000000-0008-0000-0400-0000301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558000"/>
          <a:ext cx="127000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546100</xdr:colOff>
      <xdr:row>118</xdr:row>
      <xdr:rowOff>25400</xdr:rowOff>
    </xdr:from>
    <xdr:to>
      <xdr:col>3</xdr:col>
      <xdr:colOff>0</xdr:colOff>
      <xdr:row>119</xdr:row>
      <xdr:rowOff>0</xdr:rowOff>
    </xdr:to>
    <xdr:pic>
      <xdr:nvPicPr>
        <xdr:cNvPr id="5169" name="Picture 15" descr="Excel19">
          <a:extLst>
            <a:ext uri="{FF2B5EF4-FFF2-40B4-BE49-F238E27FC236}">
              <a16:creationId xmlns:a16="http://schemas.microsoft.com/office/drawing/2014/main" id="{00000000-0008-0000-0400-0000311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19558000"/>
          <a:ext cx="11938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165100</xdr:colOff>
      <xdr:row>118</xdr:row>
      <xdr:rowOff>25400</xdr:rowOff>
    </xdr:from>
    <xdr:to>
      <xdr:col>6</xdr:col>
      <xdr:colOff>0</xdr:colOff>
      <xdr:row>119</xdr:row>
      <xdr:rowOff>0</xdr:rowOff>
    </xdr:to>
    <xdr:pic>
      <xdr:nvPicPr>
        <xdr:cNvPr id="5170" name="Picture 16" descr="Excel18">
          <a:extLst>
            <a:ext uri="{FF2B5EF4-FFF2-40B4-BE49-F238E27FC236}">
              <a16:creationId xmlns:a16="http://schemas.microsoft.com/office/drawing/2014/main" id="{00000000-0008-0000-0400-0000321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30500" y="19558000"/>
          <a:ext cx="2311400" cy="13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124</xdr:row>
      <xdr:rowOff>127000</xdr:rowOff>
    </xdr:from>
    <xdr:to>
      <xdr:col>12</xdr:col>
      <xdr:colOff>63500</xdr:colOff>
      <xdr:row>143</xdr:row>
      <xdr:rowOff>88900</xdr:rowOff>
    </xdr:to>
    <xdr:pic>
      <xdr:nvPicPr>
        <xdr:cNvPr id="5171" name="Picture 17" descr="Excel ggT">
          <a:extLst>
            <a:ext uri="{FF2B5EF4-FFF2-40B4-BE49-F238E27FC236}">
              <a16:creationId xmlns:a16="http://schemas.microsoft.com/office/drawing/2014/main" id="{00000000-0008-0000-0400-0000331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67400" y="20650200"/>
          <a:ext cx="4191000" cy="309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163</xdr:row>
      <xdr:rowOff>139700</xdr:rowOff>
    </xdr:from>
    <xdr:to>
      <xdr:col>2</xdr:col>
      <xdr:colOff>304800</xdr:colOff>
      <xdr:row>168</xdr:row>
      <xdr:rowOff>101600</xdr:rowOff>
    </xdr:to>
    <xdr:sp macro="" textlink="">
      <xdr:nvSpPr>
        <xdr:cNvPr id="5172" name="Line 18">
          <a:extLst>
            <a:ext uri="{FF2B5EF4-FFF2-40B4-BE49-F238E27FC236}">
              <a16:creationId xmlns:a16="http://schemas.microsoft.com/office/drawing/2014/main" id="{00000000-0008-0000-0400-000034140000}"/>
            </a:ext>
          </a:extLst>
        </xdr:cNvPr>
        <xdr:cNvSpPr>
          <a:spLocks noChangeShapeType="1"/>
        </xdr:cNvSpPr>
      </xdr:nvSpPr>
      <xdr:spPr bwMode="auto">
        <a:xfrm>
          <a:off x="2044700" y="27279600"/>
          <a:ext cx="0" cy="787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673100</xdr:colOff>
      <xdr:row>52</xdr:row>
      <xdr:rowOff>0</xdr:rowOff>
    </xdr:from>
    <xdr:to>
      <xdr:col>7</xdr:col>
      <xdr:colOff>673100</xdr:colOff>
      <xdr:row>52</xdr:row>
      <xdr:rowOff>152400</xdr:rowOff>
    </xdr:to>
    <xdr:pic>
      <xdr:nvPicPr>
        <xdr:cNvPr id="5173" name="Picture 19" descr="Excel23">
          <a:extLst>
            <a:ext uri="{FF2B5EF4-FFF2-40B4-BE49-F238E27FC236}">
              <a16:creationId xmlns:a16="http://schemas.microsoft.com/office/drawing/2014/main" id="{00000000-0008-0000-0400-00003514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238500" y="8585200"/>
          <a:ext cx="33020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203200</xdr:colOff>
      <xdr:row>3</xdr:row>
      <xdr:rowOff>38100</xdr:rowOff>
    </xdr:from>
    <xdr:to>
      <xdr:col>6</xdr:col>
      <xdr:colOff>698500</xdr:colOff>
      <xdr:row>7</xdr:row>
      <xdr:rowOff>133350</xdr:rowOff>
    </xdr:to>
    <xdr:sp macro="" textlink="">
      <xdr:nvSpPr>
        <xdr:cNvPr id="6145" name="Text Box 1">
          <a:extLst>
            <a:ext uri="{FF2B5EF4-FFF2-40B4-BE49-F238E27FC236}">
              <a16:creationId xmlns:a16="http://schemas.microsoft.com/office/drawing/2014/main" id="{00000000-0008-0000-0500-000001180000}"/>
            </a:ext>
          </a:extLst>
        </xdr:cNvPr>
        <xdr:cNvSpPr txBox="1">
          <a:spLocks noChangeArrowheads="1"/>
        </xdr:cNvSpPr>
      </xdr:nvSpPr>
      <xdr:spPr bwMode="auto">
        <a:xfrm>
          <a:off x="190500" y="523875"/>
          <a:ext cx="5029200" cy="742950"/>
        </a:xfrm>
        <a:prstGeom prst="rect">
          <a:avLst/>
        </a:prstGeom>
        <a:solidFill>
          <a:srgbClr val="FFFFFF"/>
        </a:solidFill>
        <a:ln w="12700">
          <a:solidFill>
            <a:srgbClr val="0000FF"/>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Diagramme erstellen</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Oft möchte man Daten und Ergebnisse duch Bilder darstellen. Diese Bilder nennt man Diagramme. Diagramme sind oft übersichtlicher und verständlicher als eine Zahlenreihe und unterstützen die Anschaulichkeit einer Tabelle.</a:t>
          </a:r>
        </a:p>
      </xdr:txBody>
    </xdr:sp>
    <xdr:clientData/>
  </xdr:twoCellAnchor>
  <xdr:twoCellAnchor>
    <xdr:from>
      <xdr:col>0</xdr:col>
      <xdr:colOff>203200</xdr:colOff>
      <xdr:row>10</xdr:row>
      <xdr:rowOff>57150</xdr:rowOff>
    </xdr:from>
    <xdr:to>
      <xdr:col>6</xdr:col>
      <xdr:colOff>698500</xdr:colOff>
      <xdr:row>60</xdr:row>
      <xdr:rowOff>104775</xdr:rowOff>
    </xdr:to>
    <xdr:sp macro="" textlink="">
      <xdr:nvSpPr>
        <xdr:cNvPr id="6146" name="Text Box 2">
          <a:extLst>
            <a:ext uri="{FF2B5EF4-FFF2-40B4-BE49-F238E27FC236}">
              <a16:creationId xmlns:a16="http://schemas.microsoft.com/office/drawing/2014/main" id="{00000000-0008-0000-0500-000002180000}"/>
            </a:ext>
          </a:extLst>
        </xdr:cNvPr>
        <xdr:cNvSpPr txBox="1">
          <a:spLocks noChangeArrowheads="1"/>
        </xdr:cNvSpPr>
      </xdr:nvSpPr>
      <xdr:spPr bwMode="auto">
        <a:xfrm>
          <a:off x="190500" y="1676400"/>
          <a:ext cx="5029200" cy="8143875"/>
        </a:xfrm>
        <a:prstGeom prst="rect">
          <a:avLst/>
        </a:prstGeom>
        <a:solidFill>
          <a:srgbClr val="FFFFFF"/>
        </a:solidFill>
        <a:ln w="12700">
          <a:solidFill>
            <a:srgbClr val="FF0000"/>
          </a:solidFill>
          <a:miter lim="800000"/>
          <a:headEnd/>
          <a:tailEnd/>
        </a:ln>
      </xdr:spPr>
      <xdr:txBody>
        <a:bodyPr vertOverflow="clip" wrap="square" lIns="27432" tIns="22860" rIns="0" bIns="0" anchor="t" upright="1"/>
        <a:lstStyle/>
        <a:p>
          <a:pPr algn="l" rtl="1">
            <a:defRPr sz="1000"/>
          </a:pPr>
          <a:r>
            <a:rPr lang="de-DE" sz="1000" b="1" i="0" u="sng" strike="noStrike">
              <a:solidFill>
                <a:srgbClr val="000000"/>
              </a:solidFill>
              <a:latin typeface="Arial"/>
              <a:cs typeface="Arial"/>
            </a:rPr>
            <a:t>So geht's...</a:t>
          </a: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Ein Diagramm erstellen:</a:t>
          </a:r>
        </a:p>
        <a:p>
          <a:pPr algn="l" rtl="1">
            <a:defRPr sz="1000"/>
          </a:pPr>
          <a:r>
            <a:rPr lang="de-DE" sz="1000" b="0" i="0" strike="noStrike">
              <a:solidFill>
                <a:srgbClr val="000000"/>
              </a:solidFill>
              <a:latin typeface="Arial"/>
              <a:cs typeface="Arial"/>
            </a:rPr>
            <a:t>Markiere den Bereich, der als Diagramm dargestellt werden soll.</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Klicke den Schalter "Diagramm-Assistent" an.</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Oder wähle in der Menüleiste "Einfügen --&gt; Diagramm" aus.</a:t>
          </a: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Nun kannst du zwischen verschiedenen Arten von Diagrammen wählen. Wenn du auf "Weiter" klickst, siehst du eine Vorschau und eine Angabe der Zellenbereiche, aus denen das Diagramm erstellt wird.</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r>
            <a:rPr lang="de-DE" sz="1000" b="0" i="0" strike="noStrike">
              <a:solidFill>
                <a:srgbClr val="000000"/>
              </a:solidFill>
              <a:latin typeface="Arial"/>
              <a:cs typeface="Arial"/>
            </a:rPr>
            <a:t>Wenn du auf die Schaltfläche "Schaltfläche gedrückt halten für Beispiel" klickst, siehst du wie dein ausgewählter Bereich mit dieser Diagrammform dargestellt wird.</a:t>
          </a: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a:p>
          <a:pPr algn="l" rtl="1">
            <a:defRPr sz="1000"/>
          </a:pPr>
          <a:endParaRPr lang="de-DE" sz="1000" b="0" i="0" strike="noStrike">
            <a:solidFill>
              <a:srgbClr val="000000"/>
            </a:solidFill>
            <a:latin typeface="Arial"/>
            <a:cs typeface="Arial"/>
          </a:endParaRPr>
        </a:p>
      </xdr:txBody>
    </xdr:sp>
    <xdr:clientData/>
  </xdr:twoCellAnchor>
  <xdr:twoCellAnchor>
    <xdr:from>
      <xdr:col>3</xdr:col>
      <xdr:colOff>457200</xdr:colOff>
      <xdr:row>22</xdr:row>
      <xdr:rowOff>50800</xdr:rowOff>
    </xdr:from>
    <xdr:to>
      <xdr:col>4</xdr:col>
      <xdr:colOff>342900</xdr:colOff>
      <xdr:row>22</xdr:row>
      <xdr:rowOff>50800</xdr:rowOff>
    </xdr:to>
    <xdr:sp macro="" textlink="">
      <xdr:nvSpPr>
        <xdr:cNvPr id="6175" name="Line 4">
          <a:extLst>
            <a:ext uri="{FF2B5EF4-FFF2-40B4-BE49-F238E27FC236}">
              <a16:creationId xmlns:a16="http://schemas.microsoft.com/office/drawing/2014/main" id="{00000000-0008-0000-0500-00001F180000}"/>
            </a:ext>
          </a:extLst>
        </xdr:cNvPr>
        <xdr:cNvSpPr>
          <a:spLocks noChangeShapeType="1"/>
        </xdr:cNvSpPr>
      </xdr:nvSpPr>
      <xdr:spPr bwMode="auto">
        <a:xfrm>
          <a:off x="2933700" y="3683000"/>
          <a:ext cx="711200" cy="0"/>
        </a:xfrm>
        <a:prstGeom prst="line">
          <a:avLst/>
        </a:prstGeom>
        <a:noFill/>
        <a:ln w="9525">
          <a:solidFill>
            <a:srgbClr val="FF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1</xdr:col>
      <xdr:colOff>812800</xdr:colOff>
      <xdr:row>14</xdr:row>
      <xdr:rowOff>63500</xdr:rowOff>
    </xdr:from>
    <xdr:to>
      <xdr:col>4</xdr:col>
      <xdr:colOff>355600</xdr:colOff>
      <xdr:row>18</xdr:row>
      <xdr:rowOff>63500</xdr:rowOff>
    </xdr:to>
    <xdr:pic>
      <xdr:nvPicPr>
        <xdr:cNvPr id="6176" name="Picture 5" descr="Excel Dia1">
          <a:extLst>
            <a:ext uri="{FF2B5EF4-FFF2-40B4-BE49-F238E27FC236}">
              <a16:creationId xmlns:a16="http://schemas.microsoft.com/office/drawing/2014/main" id="{00000000-0008-0000-0500-000020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2374900"/>
          <a:ext cx="20193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25400</xdr:colOff>
      <xdr:row>21</xdr:row>
      <xdr:rowOff>101600</xdr:rowOff>
    </xdr:from>
    <xdr:to>
      <xdr:col>3</xdr:col>
      <xdr:colOff>304800</xdr:colOff>
      <xdr:row>23</xdr:row>
      <xdr:rowOff>0</xdr:rowOff>
    </xdr:to>
    <xdr:pic>
      <xdr:nvPicPr>
        <xdr:cNvPr id="6177" name="Picture 6" descr="Excel Dia2">
          <a:extLst>
            <a:ext uri="{FF2B5EF4-FFF2-40B4-BE49-F238E27FC236}">
              <a16:creationId xmlns:a16="http://schemas.microsoft.com/office/drawing/2014/main" id="{00000000-0008-0000-0500-000021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1900" y="3568700"/>
          <a:ext cx="279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660400</xdr:colOff>
      <xdr:row>30</xdr:row>
      <xdr:rowOff>114300</xdr:rowOff>
    </xdr:from>
    <xdr:to>
      <xdr:col>5</xdr:col>
      <xdr:colOff>812800</xdr:colOff>
      <xdr:row>55</xdr:row>
      <xdr:rowOff>38100</xdr:rowOff>
    </xdr:to>
    <xdr:pic>
      <xdr:nvPicPr>
        <xdr:cNvPr id="6178" name="Picture 7" descr="Excel Dia3">
          <a:extLst>
            <a:ext uri="{FF2B5EF4-FFF2-40B4-BE49-F238E27FC236}">
              <a16:creationId xmlns:a16="http://schemas.microsoft.com/office/drawing/2014/main" id="{00000000-0008-0000-0500-0000221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0400" y="5067300"/>
          <a:ext cx="4279900" cy="405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52</xdr:row>
      <xdr:rowOff>12700</xdr:rowOff>
    </xdr:from>
    <xdr:to>
      <xdr:col>3</xdr:col>
      <xdr:colOff>50800</xdr:colOff>
      <xdr:row>57</xdr:row>
      <xdr:rowOff>12700</xdr:rowOff>
    </xdr:to>
    <xdr:sp macro="" textlink="">
      <xdr:nvSpPr>
        <xdr:cNvPr id="6179" name="Line 8">
          <a:extLst>
            <a:ext uri="{FF2B5EF4-FFF2-40B4-BE49-F238E27FC236}">
              <a16:creationId xmlns:a16="http://schemas.microsoft.com/office/drawing/2014/main" id="{00000000-0008-0000-0500-000023180000}"/>
            </a:ext>
          </a:extLst>
        </xdr:cNvPr>
        <xdr:cNvSpPr>
          <a:spLocks noChangeShapeType="1"/>
        </xdr:cNvSpPr>
      </xdr:nvSpPr>
      <xdr:spPr bwMode="auto">
        <a:xfrm flipV="1">
          <a:off x="838200" y="8597900"/>
          <a:ext cx="1689100" cy="8255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800100</xdr:colOff>
      <xdr:row>89</xdr:row>
      <xdr:rowOff>88900</xdr:rowOff>
    </xdr:from>
    <xdr:to>
      <xdr:col>6</xdr:col>
      <xdr:colOff>635000</xdr:colOff>
      <xdr:row>89</xdr:row>
      <xdr:rowOff>88900</xdr:rowOff>
    </xdr:to>
    <xdr:sp macro="" textlink="">
      <xdr:nvSpPr>
        <xdr:cNvPr id="6180" name="Line 9">
          <a:extLst>
            <a:ext uri="{FF2B5EF4-FFF2-40B4-BE49-F238E27FC236}">
              <a16:creationId xmlns:a16="http://schemas.microsoft.com/office/drawing/2014/main" id="{00000000-0008-0000-0500-000024180000}"/>
            </a:ext>
          </a:extLst>
        </xdr:cNvPr>
        <xdr:cNvSpPr>
          <a:spLocks noChangeShapeType="1"/>
        </xdr:cNvSpPr>
      </xdr:nvSpPr>
      <xdr:spPr bwMode="auto">
        <a:xfrm>
          <a:off x="2451100" y="14820900"/>
          <a:ext cx="3136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800100</xdr:colOff>
      <xdr:row>146</xdr:row>
      <xdr:rowOff>127000</xdr:rowOff>
    </xdr:from>
    <xdr:to>
      <xdr:col>9</xdr:col>
      <xdr:colOff>63500</xdr:colOff>
      <xdr:row>160</xdr:row>
      <xdr:rowOff>88900</xdr:rowOff>
    </xdr:to>
    <xdr:pic>
      <xdr:nvPicPr>
        <xdr:cNvPr id="6181" name="Picture 12" descr="Excel Wertetabelle">
          <a:extLst>
            <a:ext uri="{FF2B5EF4-FFF2-40B4-BE49-F238E27FC236}">
              <a16:creationId xmlns:a16="http://schemas.microsoft.com/office/drawing/2014/main" id="{00000000-0008-0000-0500-0000251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24307800"/>
          <a:ext cx="1739900" cy="227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800100</xdr:colOff>
      <xdr:row>163</xdr:row>
      <xdr:rowOff>0</xdr:rowOff>
    </xdr:from>
    <xdr:to>
      <xdr:col>13</xdr:col>
      <xdr:colOff>711200</xdr:colOff>
      <xdr:row>190</xdr:row>
      <xdr:rowOff>25400</xdr:rowOff>
    </xdr:to>
    <xdr:pic>
      <xdr:nvPicPr>
        <xdr:cNvPr id="6182" name="Picture 13" descr="Excel Funktion1">
          <a:extLst>
            <a:ext uri="{FF2B5EF4-FFF2-40B4-BE49-F238E27FC236}">
              <a16:creationId xmlns:a16="http://schemas.microsoft.com/office/drawing/2014/main" id="{00000000-0008-0000-0500-0000261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53100" y="27012900"/>
          <a:ext cx="5689600" cy="449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63500</xdr:colOff>
      <xdr:row>138</xdr:row>
      <xdr:rowOff>25400</xdr:rowOff>
    </xdr:from>
    <xdr:to>
      <xdr:col>3</xdr:col>
      <xdr:colOff>787400</xdr:colOff>
      <xdr:row>141</xdr:row>
      <xdr:rowOff>139700</xdr:rowOff>
    </xdr:to>
    <xdr:pic>
      <xdr:nvPicPr>
        <xdr:cNvPr id="6183" name="Picture 14" descr="Excel Dia4">
          <a:extLst>
            <a:ext uri="{FF2B5EF4-FFF2-40B4-BE49-F238E27FC236}">
              <a16:creationId xmlns:a16="http://schemas.microsoft.com/office/drawing/2014/main" id="{00000000-0008-0000-0500-0000271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0000" y="22885400"/>
          <a:ext cx="7239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0</xdr:colOff>
          <xdr:row>132</xdr:row>
          <xdr:rowOff>0</xdr:rowOff>
        </xdr:from>
        <xdr:to>
          <xdr:col>2</xdr:col>
          <xdr:colOff>635000</xdr:colOff>
          <xdr:row>133</xdr:row>
          <xdr:rowOff>25400</xdr:rowOff>
        </xdr:to>
        <xdr:sp macro="" textlink="">
          <xdr:nvSpPr>
            <xdr:cNvPr id="6155" name="Object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6</xdr:col>
      <xdr:colOff>12700</xdr:colOff>
      <xdr:row>54</xdr:row>
      <xdr:rowOff>139700</xdr:rowOff>
    </xdr:from>
    <xdr:to>
      <xdr:col>11</xdr:col>
      <xdr:colOff>25400</xdr:colOff>
      <xdr:row>80</xdr:row>
      <xdr:rowOff>38100</xdr:rowOff>
    </xdr:to>
    <xdr:pic>
      <xdr:nvPicPr>
        <xdr:cNvPr id="8207" name="Picture 1" descr="Excel20">
          <a:extLst>
            <a:ext uri="{FF2B5EF4-FFF2-40B4-BE49-F238E27FC236}">
              <a16:creationId xmlns:a16="http://schemas.microsoft.com/office/drawing/2014/main" id="{00000000-0008-0000-0600-00000F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5100" y="9842500"/>
          <a:ext cx="42418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61</xdr:row>
      <xdr:rowOff>76200</xdr:rowOff>
    </xdr:from>
    <xdr:to>
      <xdr:col>6</xdr:col>
      <xdr:colOff>304800</xdr:colOff>
      <xdr:row>61</xdr:row>
      <xdr:rowOff>76200</xdr:rowOff>
    </xdr:to>
    <xdr:sp macro="" textlink="">
      <xdr:nvSpPr>
        <xdr:cNvPr id="8208" name="Line 2">
          <a:extLst>
            <a:ext uri="{FF2B5EF4-FFF2-40B4-BE49-F238E27FC236}">
              <a16:creationId xmlns:a16="http://schemas.microsoft.com/office/drawing/2014/main" id="{00000000-0008-0000-0600-000010200000}"/>
            </a:ext>
          </a:extLst>
        </xdr:cNvPr>
        <xdr:cNvSpPr>
          <a:spLocks noChangeShapeType="1"/>
        </xdr:cNvSpPr>
      </xdr:nvSpPr>
      <xdr:spPr bwMode="auto">
        <a:xfrm>
          <a:off x="3708400" y="10934700"/>
          <a:ext cx="18288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266700</xdr:colOff>
      <xdr:row>61</xdr:row>
      <xdr:rowOff>101600</xdr:rowOff>
    </xdr:from>
    <xdr:to>
      <xdr:col>6</xdr:col>
      <xdr:colOff>304800</xdr:colOff>
      <xdr:row>63</xdr:row>
      <xdr:rowOff>152400</xdr:rowOff>
    </xdr:to>
    <xdr:sp macro="" textlink="">
      <xdr:nvSpPr>
        <xdr:cNvPr id="8209" name="Line 5">
          <a:extLst>
            <a:ext uri="{FF2B5EF4-FFF2-40B4-BE49-F238E27FC236}">
              <a16:creationId xmlns:a16="http://schemas.microsoft.com/office/drawing/2014/main" id="{00000000-0008-0000-0600-000011200000}"/>
            </a:ext>
          </a:extLst>
        </xdr:cNvPr>
        <xdr:cNvSpPr>
          <a:spLocks noChangeShapeType="1"/>
        </xdr:cNvSpPr>
      </xdr:nvSpPr>
      <xdr:spPr bwMode="auto">
        <a:xfrm>
          <a:off x="3721100" y="10960100"/>
          <a:ext cx="1816100" cy="381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9</xdr:col>
      <xdr:colOff>12700</xdr:colOff>
      <xdr:row>4</xdr:row>
      <xdr:rowOff>101600</xdr:rowOff>
    </xdr:from>
    <xdr:to>
      <xdr:col>14</xdr:col>
      <xdr:colOff>139700</xdr:colOff>
      <xdr:row>24</xdr:row>
      <xdr:rowOff>165100</xdr:rowOff>
    </xdr:to>
    <xdr:pic>
      <xdr:nvPicPr>
        <xdr:cNvPr id="8210" name="Picture 6" descr="Excel21">
          <a:extLst>
            <a:ext uri="{FF2B5EF4-FFF2-40B4-BE49-F238E27FC236}">
              <a16:creationId xmlns:a16="http://schemas.microsoft.com/office/drawing/2014/main" id="{00000000-0008-0000-0600-000012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1600" y="711200"/>
          <a:ext cx="4254500" cy="401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11</xdr:row>
      <xdr:rowOff>88900</xdr:rowOff>
    </xdr:from>
    <xdr:to>
      <xdr:col>8</xdr:col>
      <xdr:colOff>800100</xdr:colOff>
      <xdr:row>17</xdr:row>
      <xdr:rowOff>177800</xdr:rowOff>
    </xdr:to>
    <xdr:cxnSp macro="">
      <xdr:nvCxnSpPr>
        <xdr:cNvPr id="8211" name="AutoShape 7">
          <a:extLst>
            <a:ext uri="{FF2B5EF4-FFF2-40B4-BE49-F238E27FC236}">
              <a16:creationId xmlns:a16="http://schemas.microsoft.com/office/drawing/2014/main" id="{00000000-0008-0000-0600-000013200000}"/>
            </a:ext>
          </a:extLst>
        </xdr:cNvPr>
        <xdr:cNvCxnSpPr>
          <a:cxnSpLocks noChangeShapeType="1"/>
        </xdr:cNvCxnSpPr>
      </xdr:nvCxnSpPr>
      <xdr:spPr bwMode="auto">
        <a:xfrm>
          <a:off x="6210300" y="1930400"/>
          <a:ext cx="1473200" cy="1231900"/>
        </a:xfrm>
        <a:prstGeom prst="bentConnector3">
          <a:avLst>
            <a:gd name="adj1" fmla="val 49648"/>
          </a:avLst>
        </a:prstGeom>
        <a:noFill/>
        <a:ln w="9525">
          <a:solidFill>
            <a:srgbClr val="FF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546100</xdr:colOff>
      <xdr:row>79</xdr:row>
      <xdr:rowOff>88900</xdr:rowOff>
    </xdr:from>
    <xdr:to>
      <xdr:col>8</xdr:col>
      <xdr:colOff>711200</xdr:colOff>
      <xdr:row>79</xdr:row>
      <xdr:rowOff>88900</xdr:rowOff>
    </xdr:to>
    <xdr:sp macro="" textlink="">
      <xdr:nvSpPr>
        <xdr:cNvPr id="9235" name="Line 2">
          <a:extLst>
            <a:ext uri="{FF2B5EF4-FFF2-40B4-BE49-F238E27FC236}">
              <a16:creationId xmlns:a16="http://schemas.microsoft.com/office/drawing/2014/main" id="{00000000-0008-0000-0700-000013240000}"/>
            </a:ext>
          </a:extLst>
        </xdr:cNvPr>
        <xdr:cNvSpPr>
          <a:spLocks noChangeShapeType="1"/>
        </xdr:cNvSpPr>
      </xdr:nvSpPr>
      <xdr:spPr bwMode="auto">
        <a:xfrm>
          <a:off x="7264400" y="13335000"/>
          <a:ext cx="1651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571500</xdr:colOff>
      <xdr:row>80</xdr:row>
      <xdr:rowOff>88900</xdr:rowOff>
    </xdr:from>
    <xdr:to>
      <xdr:col>8</xdr:col>
      <xdr:colOff>723900</xdr:colOff>
      <xdr:row>80</xdr:row>
      <xdr:rowOff>88900</xdr:rowOff>
    </xdr:to>
    <xdr:sp macro="" textlink="">
      <xdr:nvSpPr>
        <xdr:cNvPr id="9236" name="Line 3">
          <a:extLst>
            <a:ext uri="{FF2B5EF4-FFF2-40B4-BE49-F238E27FC236}">
              <a16:creationId xmlns:a16="http://schemas.microsoft.com/office/drawing/2014/main" id="{00000000-0008-0000-0700-000014240000}"/>
            </a:ext>
          </a:extLst>
        </xdr:cNvPr>
        <xdr:cNvSpPr>
          <a:spLocks noChangeShapeType="1"/>
        </xdr:cNvSpPr>
      </xdr:nvSpPr>
      <xdr:spPr bwMode="auto">
        <a:xfrm>
          <a:off x="6464300" y="13500100"/>
          <a:ext cx="977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571500</xdr:colOff>
      <xdr:row>81</xdr:row>
      <xdr:rowOff>88900</xdr:rowOff>
    </xdr:from>
    <xdr:to>
      <xdr:col>8</xdr:col>
      <xdr:colOff>723900</xdr:colOff>
      <xdr:row>81</xdr:row>
      <xdr:rowOff>88900</xdr:rowOff>
    </xdr:to>
    <xdr:sp macro="" textlink="">
      <xdr:nvSpPr>
        <xdr:cNvPr id="9237" name="Line 4">
          <a:extLst>
            <a:ext uri="{FF2B5EF4-FFF2-40B4-BE49-F238E27FC236}">
              <a16:creationId xmlns:a16="http://schemas.microsoft.com/office/drawing/2014/main" id="{00000000-0008-0000-0700-000015240000}"/>
            </a:ext>
          </a:extLst>
        </xdr:cNvPr>
        <xdr:cNvSpPr>
          <a:spLocks noChangeShapeType="1"/>
        </xdr:cNvSpPr>
      </xdr:nvSpPr>
      <xdr:spPr bwMode="auto">
        <a:xfrm>
          <a:off x="6464300" y="13665200"/>
          <a:ext cx="977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558800</xdr:colOff>
      <xdr:row>82</xdr:row>
      <xdr:rowOff>101600</xdr:rowOff>
    </xdr:from>
    <xdr:to>
      <xdr:col>8</xdr:col>
      <xdr:colOff>711200</xdr:colOff>
      <xdr:row>82</xdr:row>
      <xdr:rowOff>101600</xdr:rowOff>
    </xdr:to>
    <xdr:sp macro="" textlink="">
      <xdr:nvSpPr>
        <xdr:cNvPr id="9238" name="Line 5">
          <a:extLst>
            <a:ext uri="{FF2B5EF4-FFF2-40B4-BE49-F238E27FC236}">
              <a16:creationId xmlns:a16="http://schemas.microsoft.com/office/drawing/2014/main" id="{00000000-0008-0000-0700-000016240000}"/>
            </a:ext>
          </a:extLst>
        </xdr:cNvPr>
        <xdr:cNvSpPr>
          <a:spLocks noChangeShapeType="1"/>
        </xdr:cNvSpPr>
      </xdr:nvSpPr>
      <xdr:spPr bwMode="auto">
        <a:xfrm>
          <a:off x="6451600" y="13843000"/>
          <a:ext cx="9779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152400</xdr:colOff>
      <xdr:row>10</xdr:row>
      <xdr:rowOff>101600</xdr:rowOff>
    </xdr:from>
    <xdr:to>
      <xdr:col>4</xdr:col>
      <xdr:colOff>584200</xdr:colOff>
      <xdr:row>10</xdr:row>
      <xdr:rowOff>101600</xdr:rowOff>
    </xdr:to>
    <xdr:sp macro="" textlink="">
      <xdr:nvSpPr>
        <xdr:cNvPr id="10265" name="Line 1">
          <a:extLst>
            <a:ext uri="{FF2B5EF4-FFF2-40B4-BE49-F238E27FC236}">
              <a16:creationId xmlns:a16="http://schemas.microsoft.com/office/drawing/2014/main" id="{00000000-0008-0000-0800-000019280000}"/>
            </a:ext>
          </a:extLst>
        </xdr:cNvPr>
        <xdr:cNvSpPr>
          <a:spLocks noChangeShapeType="1"/>
        </xdr:cNvSpPr>
      </xdr:nvSpPr>
      <xdr:spPr bwMode="auto">
        <a:xfrm>
          <a:off x="2628900" y="1689100"/>
          <a:ext cx="1257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165100</xdr:colOff>
      <xdr:row>11</xdr:row>
      <xdr:rowOff>88900</xdr:rowOff>
    </xdr:from>
    <xdr:to>
      <xdr:col>4</xdr:col>
      <xdr:colOff>596900</xdr:colOff>
      <xdr:row>11</xdr:row>
      <xdr:rowOff>88900</xdr:rowOff>
    </xdr:to>
    <xdr:sp macro="" textlink="">
      <xdr:nvSpPr>
        <xdr:cNvPr id="10266" name="Line 2">
          <a:extLst>
            <a:ext uri="{FF2B5EF4-FFF2-40B4-BE49-F238E27FC236}">
              <a16:creationId xmlns:a16="http://schemas.microsoft.com/office/drawing/2014/main" id="{00000000-0008-0000-0800-00001A280000}"/>
            </a:ext>
          </a:extLst>
        </xdr:cNvPr>
        <xdr:cNvSpPr>
          <a:spLocks noChangeShapeType="1"/>
        </xdr:cNvSpPr>
      </xdr:nvSpPr>
      <xdr:spPr bwMode="auto">
        <a:xfrm>
          <a:off x="2641600" y="1841500"/>
          <a:ext cx="1257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165100</xdr:colOff>
      <xdr:row>12</xdr:row>
      <xdr:rowOff>88900</xdr:rowOff>
    </xdr:from>
    <xdr:to>
      <xdr:col>4</xdr:col>
      <xdr:colOff>596900</xdr:colOff>
      <xdr:row>12</xdr:row>
      <xdr:rowOff>88900</xdr:rowOff>
    </xdr:to>
    <xdr:sp macro="" textlink="">
      <xdr:nvSpPr>
        <xdr:cNvPr id="10267" name="Line 3">
          <a:extLst>
            <a:ext uri="{FF2B5EF4-FFF2-40B4-BE49-F238E27FC236}">
              <a16:creationId xmlns:a16="http://schemas.microsoft.com/office/drawing/2014/main" id="{00000000-0008-0000-0800-00001B280000}"/>
            </a:ext>
          </a:extLst>
        </xdr:cNvPr>
        <xdr:cNvSpPr>
          <a:spLocks noChangeShapeType="1"/>
        </xdr:cNvSpPr>
      </xdr:nvSpPr>
      <xdr:spPr bwMode="auto">
        <a:xfrm>
          <a:off x="2641600" y="2019300"/>
          <a:ext cx="1257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152400</xdr:colOff>
      <xdr:row>13</xdr:row>
      <xdr:rowOff>76200</xdr:rowOff>
    </xdr:from>
    <xdr:to>
      <xdr:col>4</xdr:col>
      <xdr:colOff>584200</xdr:colOff>
      <xdr:row>13</xdr:row>
      <xdr:rowOff>76200</xdr:rowOff>
    </xdr:to>
    <xdr:sp macro="" textlink="">
      <xdr:nvSpPr>
        <xdr:cNvPr id="10268" name="Line 4">
          <a:extLst>
            <a:ext uri="{FF2B5EF4-FFF2-40B4-BE49-F238E27FC236}">
              <a16:creationId xmlns:a16="http://schemas.microsoft.com/office/drawing/2014/main" id="{00000000-0008-0000-0800-00001C280000}"/>
            </a:ext>
          </a:extLst>
        </xdr:cNvPr>
        <xdr:cNvSpPr>
          <a:spLocks noChangeShapeType="1"/>
        </xdr:cNvSpPr>
      </xdr:nvSpPr>
      <xdr:spPr bwMode="auto">
        <a:xfrm>
          <a:off x="2628900" y="2171700"/>
          <a:ext cx="1257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152400</xdr:colOff>
      <xdr:row>15</xdr:row>
      <xdr:rowOff>88900</xdr:rowOff>
    </xdr:from>
    <xdr:to>
      <xdr:col>4</xdr:col>
      <xdr:colOff>584200</xdr:colOff>
      <xdr:row>15</xdr:row>
      <xdr:rowOff>88900</xdr:rowOff>
    </xdr:to>
    <xdr:sp macro="" textlink="">
      <xdr:nvSpPr>
        <xdr:cNvPr id="10269" name="Line 5">
          <a:extLst>
            <a:ext uri="{FF2B5EF4-FFF2-40B4-BE49-F238E27FC236}">
              <a16:creationId xmlns:a16="http://schemas.microsoft.com/office/drawing/2014/main" id="{00000000-0008-0000-0800-00001D280000}"/>
            </a:ext>
          </a:extLst>
        </xdr:cNvPr>
        <xdr:cNvSpPr>
          <a:spLocks noChangeShapeType="1"/>
        </xdr:cNvSpPr>
      </xdr:nvSpPr>
      <xdr:spPr bwMode="auto">
        <a:xfrm>
          <a:off x="2628900" y="2514600"/>
          <a:ext cx="1257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965200</xdr:colOff>
      <xdr:row>49</xdr:row>
      <xdr:rowOff>63500</xdr:rowOff>
    </xdr:from>
    <xdr:to>
      <xdr:col>15</xdr:col>
      <xdr:colOff>800100</xdr:colOff>
      <xdr:row>49</xdr:row>
      <xdr:rowOff>63500</xdr:rowOff>
    </xdr:to>
    <xdr:sp macro="" textlink="">
      <xdr:nvSpPr>
        <xdr:cNvPr id="10270" name="Line 6">
          <a:extLst>
            <a:ext uri="{FF2B5EF4-FFF2-40B4-BE49-F238E27FC236}">
              <a16:creationId xmlns:a16="http://schemas.microsoft.com/office/drawing/2014/main" id="{00000000-0008-0000-0800-00001E280000}"/>
            </a:ext>
          </a:extLst>
        </xdr:cNvPr>
        <xdr:cNvSpPr>
          <a:spLocks noChangeShapeType="1"/>
        </xdr:cNvSpPr>
      </xdr:nvSpPr>
      <xdr:spPr bwMode="auto">
        <a:xfrm>
          <a:off x="10414000" y="8204200"/>
          <a:ext cx="37592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51</xdr:row>
      <xdr:rowOff>101600</xdr:rowOff>
    </xdr:from>
    <xdr:to>
      <xdr:col>15</xdr:col>
      <xdr:colOff>800100</xdr:colOff>
      <xdr:row>51</xdr:row>
      <xdr:rowOff>101600</xdr:rowOff>
    </xdr:to>
    <xdr:sp macro="" textlink="">
      <xdr:nvSpPr>
        <xdr:cNvPr id="10271" name="Line 7">
          <a:extLst>
            <a:ext uri="{FF2B5EF4-FFF2-40B4-BE49-F238E27FC236}">
              <a16:creationId xmlns:a16="http://schemas.microsoft.com/office/drawing/2014/main" id="{00000000-0008-0000-0800-00001F280000}"/>
            </a:ext>
          </a:extLst>
        </xdr:cNvPr>
        <xdr:cNvSpPr>
          <a:spLocks noChangeShapeType="1"/>
        </xdr:cNvSpPr>
      </xdr:nvSpPr>
      <xdr:spPr bwMode="auto">
        <a:xfrm>
          <a:off x="11366500" y="8572500"/>
          <a:ext cx="28067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101600</xdr:colOff>
      <xdr:row>53</xdr:row>
      <xdr:rowOff>88900</xdr:rowOff>
    </xdr:from>
    <xdr:to>
      <xdr:col>15</xdr:col>
      <xdr:colOff>800100</xdr:colOff>
      <xdr:row>53</xdr:row>
      <xdr:rowOff>88900</xdr:rowOff>
    </xdr:to>
    <xdr:sp macro="" textlink="">
      <xdr:nvSpPr>
        <xdr:cNvPr id="10272" name="Line 8">
          <a:extLst>
            <a:ext uri="{FF2B5EF4-FFF2-40B4-BE49-F238E27FC236}">
              <a16:creationId xmlns:a16="http://schemas.microsoft.com/office/drawing/2014/main" id="{00000000-0008-0000-0800-000020280000}"/>
            </a:ext>
          </a:extLst>
        </xdr:cNvPr>
        <xdr:cNvSpPr>
          <a:spLocks noChangeShapeType="1"/>
        </xdr:cNvSpPr>
      </xdr:nvSpPr>
      <xdr:spPr bwMode="auto">
        <a:xfrm>
          <a:off x="12496800" y="8890000"/>
          <a:ext cx="1676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0</xdr:colOff>
      <xdr:row>55</xdr:row>
      <xdr:rowOff>76200</xdr:rowOff>
    </xdr:from>
    <xdr:to>
      <xdr:col>15</xdr:col>
      <xdr:colOff>800100</xdr:colOff>
      <xdr:row>55</xdr:row>
      <xdr:rowOff>76200</xdr:rowOff>
    </xdr:to>
    <xdr:sp macro="" textlink="">
      <xdr:nvSpPr>
        <xdr:cNvPr id="10273" name="Line 9">
          <a:extLst>
            <a:ext uri="{FF2B5EF4-FFF2-40B4-BE49-F238E27FC236}">
              <a16:creationId xmlns:a16="http://schemas.microsoft.com/office/drawing/2014/main" id="{00000000-0008-0000-0800-000021280000}"/>
            </a:ext>
          </a:extLst>
        </xdr:cNvPr>
        <xdr:cNvSpPr>
          <a:spLocks noChangeShapeType="1"/>
        </xdr:cNvSpPr>
      </xdr:nvSpPr>
      <xdr:spPr bwMode="auto">
        <a:xfrm>
          <a:off x="10426700" y="9207500"/>
          <a:ext cx="37465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635000</xdr:colOff>
      <xdr:row>57</xdr:row>
      <xdr:rowOff>101600</xdr:rowOff>
    </xdr:from>
    <xdr:to>
      <xdr:col>15</xdr:col>
      <xdr:colOff>787400</xdr:colOff>
      <xdr:row>57</xdr:row>
      <xdr:rowOff>101600</xdr:rowOff>
    </xdr:to>
    <xdr:sp macro="" textlink="">
      <xdr:nvSpPr>
        <xdr:cNvPr id="10274" name="Line 10">
          <a:extLst>
            <a:ext uri="{FF2B5EF4-FFF2-40B4-BE49-F238E27FC236}">
              <a16:creationId xmlns:a16="http://schemas.microsoft.com/office/drawing/2014/main" id="{00000000-0008-0000-0800-000022280000}"/>
            </a:ext>
          </a:extLst>
        </xdr:cNvPr>
        <xdr:cNvSpPr>
          <a:spLocks noChangeShapeType="1"/>
        </xdr:cNvSpPr>
      </xdr:nvSpPr>
      <xdr:spPr bwMode="auto">
        <a:xfrm>
          <a:off x="13030200" y="9575800"/>
          <a:ext cx="11303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457200</xdr:colOff>
      <xdr:row>60</xdr:row>
      <xdr:rowOff>76200</xdr:rowOff>
    </xdr:from>
    <xdr:to>
      <xdr:col>15</xdr:col>
      <xdr:colOff>787400</xdr:colOff>
      <xdr:row>60</xdr:row>
      <xdr:rowOff>76200</xdr:rowOff>
    </xdr:to>
    <xdr:sp macro="" textlink="">
      <xdr:nvSpPr>
        <xdr:cNvPr id="10275" name="Line 11">
          <a:extLst>
            <a:ext uri="{FF2B5EF4-FFF2-40B4-BE49-F238E27FC236}">
              <a16:creationId xmlns:a16="http://schemas.microsoft.com/office/drawing/2014/main" id="{00000000-0008-0000-0800-000023280000}"/>
            </a:ext>
          </a:extLst>
        </xdr:cNvPr>
        <xdr:cNvSpPr>
          <a:spLocks noChangeShapeType="1"/>
        </xdr:cNvSpPr>
      </xdr:nvSpPr>
      <xdr:spPr bwMode="auto">
        <a:xfrm>
          <a:off x="11823700" y="10045700"/>
          <a:ext cx="23368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13</xdr:col>
      <xdr:colOff>749300</xdr:colOff>
      <xdr:row>66</xdr:row>
      <xdr:rowOff>25400</xdr:rowOff>
    </xdr:from>
    <xdr:to>
      <xdr:col>18</xdr:col>
      <xdr:colOff>330200</xdr:colOff>
      <xdr:row>81</xdr:row>
      <xdr:rowOff>38100</xdr:rowOff>
    </xdr:to>
    <xdr:pic>
      <xdr:nvPicPr>
        <xdr:cNvPr id="10276" name="Picture 12">
          <a:extLst>
            <a:ext uri="{FF2B5EF4-FFF2-40B4-BE49-F238E27FC236}">
              <a16:creationId xmlns:a16="http://schemas.microsoft.com/office/drawing/2014/main" id="{00000000-0008-0000-0800-00002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15800" y="10998200"/>
          <a:ext cx="4483100" cy="25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12.xml"/><Relationship Id="rId5" Type="http://schemas.openxmlformats.org/officeDocument/2006/relationships/comments" Target="../comments1.xml"/><Relationship Id="rId4" Type="http://schemas.openxmlformats.org/officeDocument/2006/relationships/image" Target="../media/image38.w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6.xml"/><Relationship Id="rId4" Type="http://schemas.openxmlformats.org/officeDocument/2006/relationships/image" Target="../media/image23.wmf"/></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H188"/>
  <sheetViews>
    <sheetView tabSelected="1" workbookViewId="0">
      <pane ySplit="2" topLeftCell="A3" activePane="bottomLeft" state="frozen"/>
      <selection pane="bottomLeft" activeCell="A156" sqref="A156"/>
    </sheetView>
  </sheetViews>
  <sheetFormatPr baseColWidth="10" defaultRowHeight="13" x14ac:dyDescent="0.15"/>
  <cols>
    <col min="8" max="8" width="11.5" style="129" customWidth="1"/>
    <col min="9" max="9" width="11.5" customWidth="1"/>
  </cols>
  <sheetData>
    <row r="1" spans="1:7" x14ac:dyDescent="0.15">
      <c r="A1" s="356" t="s">
        <v>582</v>
      </c>
      <c r="B1" s="357"/>
      <c r="C1" s="357"/>
      <c r="D1" s="357"/>
      <c r="E1" s="357"/>
      <c r="F1" s="357"/>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x14ac:dyDescent="0.15">
      <c r="A5" s="3"/>
      <c r="B5" s="3"/>
      <c r="C5" s="3"/>
      <c r="D5" s="3"/>
      <c r="E5" s="3"/>
      <c r="F5" s="3"/>
      <c r="G5" s="3"/>
    </row>
    <row r="6" spans="1:7" x14ac:dyDescent="0.15">
      <c r="A6" s="3"/>
      <c r="B6" s="3" t="s">
        <v>551</v>
      </c>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4" t="s">
        <v>552</v>
      </c>
    </row>
    <row r="12" spans="1:7" x14ac:dyDescent="0.15">
      <c r="A12" s="3"/>
      <c r="B12" s="3"/>
      <c r="C12" s="3"/>
      <c r="D12" s="3"/>
      <c r="E12" s="3"/>
      <c r="F12" s="3"/>
      <c r="G12" s="3"/>
    </row>
    <row r="13" spans="1:7" x14ac:dyDescent="0.15">
      <c r="A13" s="3"/>
      <c r="B13" s="3"/>
      <c r="C13" s="3"/>
      <c r="D13" s="3"/>
      <c r="E13" s="3"/>
      <c r="F13" s="3"/>
      <c r="G13" s="4" t="s">
        <v>553</v>
      </c>
    </row>
    <row r="14" spans="1:7" x14ac:dyDescent="0.15">
      <c r="A14" s="4" t="s">
        <v>557</v>
      </c>
      <c r="B14" s="3"/>
      <c r="C14" s="3"/>
      <c r="D14" s="3"/>
      <c r="E14" s="3"/>
      <c r="F14" s="3"/>
      <c r="G14" s="4" t="s">
        <v>555</v>
      </c>
    </row>
    <row r="15" spans="1:7" x14ac:dyDescent="0.15">
      <c r="A15" s="3"/>
      <c r="B15" s="3"/>
      <c r="C15" s="3"/>
      <c r="D15" s="3"/>
      <c r="E15" s="3"/>
      <c r="F15" s="3"/>
      <c r="G15" s="4" t="s">
        <v>554</v>
      </c>
    </row>
    <row r="16" spans="1:7" x14ac:dyDescent="0.15">
      <c r="A16" s="4" t="s">
        <v>556</v>
      </c>
      <c r="B16" s="3"/>
      <c r="C16" s="3"/>
      <c r="D16" s="3"/>
      <c r="E16" s="3"/>
      <c r="F16" s="3"/>
      <c r="G16" s="3"/>
    </row>
    <row r="17" spans="1:7" x14ac:dyDescent="0.15">
      <c r="A17" s="3"/>
      <c r="B17" s="3"/>
      <c r="C17" s="3"/>
      <c r="D17" s="3"/>
      <c r="E17" s="3"/>
      <c r="F17" s="3"/>
      <c r="G17" s="3"/>
    </row>
    <row r="18" spans="1:7" x14ac:dyDescent="0.15">
      <c r="A18" s="3"/>
      <c r="B18" s="3"/>
      <c r="C18" s="3"/>
      <c r="D18" s="3"/>
      <c r="E18" s="3"/>
      <c r="F18" s="3"/>
      <c r="G18" s="4" t="s">
        <v>843</v>
      </c>
    </row>
    <row r="19" spans="1:7" x14ac:dyDescent="0.15">
      <c r="A19" s="3"/>
      <c r="B19" s="3"/>
      <c r="C19" s="3"/>
      <c r="D19" s="3"/>
      <c r="E19" s="3"/>
      <c r="F19" s="3"/>
      <c r="G19" s="4" t="s">
        <v>844</v>
      </c>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3"/>
      <c r="B25" s="3"/>
      <c r="C25" s="3"/>
      <c r="D25" s="3"/>
      <c r="E25" s="3"/>
      <c r="F25" s="3"/>
      <c r="G25" s="3"/>
    </row>
    <row r="26" spans="1:7" x14ac:dyDescent="0.15">
      <c r="A26" s="3"/>
      <c r="B26" s="3"/>
      <c r="C26" s="3"/>
      <c r="D26" s="3"/>
      <c r="E26" s="3"/>
      <c r="F26" s="3"/>
      <c r="G26" s="3"/>
    </row>
    <row r="27" spans="1:7" x14ac:dyDescent="0.15">
      <c r="A27" s="3"/>
      <c r="B27" s="3"/>
      <c r="C27" s="3"/>
      <c r="D27" s="3"/>
      <c r="E27" s="3"/>
      <c r="F27" s="3"/>
      <c r="G27" s="3"/>
    </row>
    <row r="28" spans="1:7" x14ac:dyDescent="0.15">
      <c r="A28" s="3"/>
      <c r="B28" s="3"/>
      <c r="C28" s="3"/>
      <c r="D28" s="3"/>
      <c r="E28" s="3"/>
      <c r="F28" s="3"/>
      <c r="G28" s="3"/>
    </row>
    <row r="29" spans="1:7" x14ac:dyDescent="0.15">
      <c r="A29" s="3"/>
      <c r="B29" s="3"/>
      <c r="C29" s="3"/>
      <c r="D29" s="3"/>
      <c r="E29" s="3"/>
      <c r="F29" s="3"/>
      <c r="G29" s="3"/>
    </row>
    <row r="30" spans="1:7" x14ac:dyDescent="0.15">
      <c r="A30" s="3"/>
      <c r="B30" s="3"/>
      <c r="C30" s="3"/>
      <c r="D30" s="3"/>
      <c r="E30" s="3"/>
      <c r="F30" s="3"/>
      <c r="G30" s="3"/>
    </row>
    <row r="31" spans="1:7" x14ac:dyDescent="0.15">
      <c r="A31" s="3"/>
      <c r="B31" s="3"/>
      <c r="C31" s="3"/>
      <c r="D31" s="3"/>
      <c r="E31" s="3"/>
      <c r="F31" s="3"/>
      <c r="G31" s="3"/>
    </row>
    <row r="32" spans="1:7" x14ac:dyDescent="0.15">
      <c r="A32" s="3"/>
      <c r="B32" s="3"/>
      <c r="C32" s="3"/>
      <c r="D32" s="3"/>
      <c r="E32" s="3"/>
      <c r="F32" s="3"/>
      <c r="G32" s="3"/>
    </row>
    <row r="33" spans="1:7" x14ac:dyDescent="0.15">
      <c r="A33" s="3"/>
      <c r="B33" s="3"/>
      <c r="C33" s="3"/>
      <c r="D33" s="3"/>
      <c r="E33" s="3"/>
      <c r="F33" s="3"/>
      <c r="G33" s="3"/>
    </row>
    <row r="34" spans="1:7" x14ac:dyDescent="0.15">
      <c r="A34" s="3"/>
      <c r="B34" s="3"/>
      <c r="C34" s="3"/>
      <c r="D34" s="3"/>
      <c r="E34" s="3"/>
      <c r="F34" s="3"/>
      <c r="G34" s="3"/>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row r="39" spans="1:7" x14ac:dyDescent="0.15">
      <c r="A39" s="3"/>
      <c r="B39" s="3"/>
      <c r="C39" s="3"/>
      <c r="D39" s="3"/>
      <c r="E39" s="3"/>
      <c r="F39" s="3"/>
      <c r="G39" s="3"/>
    </row>
    <row r="40" spans="1:7" x14ac:dyDescent="0.15">
      <c r="A40" s="3"/>
      <c r="B40" s="3"/>
      <c r="C40" s="3"/>
      <c r="D40" s="3"/>
      <c r="E40" s="3"/>
      <c r="F40" s="3"/>
      <c r="G40" s="3"/>
    </row>
    <row r="41" spans="1:7" x14ac:dyDescent="0.15">
      <c r="A41" s="3"/>
      <c r="B41" s="3"/>
      <c r="C41" s="3"/>
      <c r="D41" s="3"/>
      <c r="E41" s="3"/>
      <c r="F41" s="3"/>
      <c r="G41" s="3"/>
    </row>
    <row r="42" spans="1:7" x14ac:dyDescent="0.15">
      <c r="A42" s="3"/>
      <c r="B42" s="3"/>
      <c r="C42" s="3"/>
      <c r="D42" s="3"/>
      <c r="E42" s="3"/>
      <c r="F42" s="3"/>
      <c r="G42" s="3"/>
    </row>
    <row r="43" spans="1:7" x14ac:dyDescent="0.15">
      <c r="A43" s="3"/>
      <c r="B43" s="3"/>
      <c r="C43" s="3"/>
      <c r="D43" s="3"/>
      <c r="E43" s="3"/>
      <c r="F43" s="3"/>
      <c r="G43" s="3"/>
    </row>
    <row r="44" spans="1:7" x14ac:dyDescent="0.15">
      <c r="A44" s="3"/>
      <c r="B44" s="3"/>
      <c r="C44" s="3"/>
      <c r="D44" s="3"/>
      <c r="E44" s="3"/>
      <c r="F44" s="3"/>
      <c r="G44" s="3"/>
    </row>
    <row r="45" spans="1:7" x14ac:dyDescent="0.15">
      <c r="A45" s="3"/>
      <c r="B45" s="3"/>
      <c r="C45" s="3"/>
      <c r="D45" s="3"/>
      <c r="E45" s="3"/>
      <c r="F45" s="3"/>
      <c r="G45" s="3"/>
    </row>
    <row r="46" spans="1:7" x14ac:dyDescent="0.15">
      <c r="A46" s="3"/>
      <c r="B46" s="3"/>
      <c r="C46" s="3"/>
      <c r="D46" s="3"/>
      <c r="E46" s="3"/>
      <c r="F46" s="3"/>
      <c r="G46" s="3"/>
    </row>
    <row r="47" spans="1:7" x14ac:dyDescent="0.15">
      <c r="A47" s="2" t="s">
        <v>558</v>
      </c>
      <c r="B47" s="3"/>
      <c r="C47" s="3"/>
      <c r="D47" s="3"/>
      <c r="E47" s="3"/>
      <c r="F47" s="3"/>
      <c r="G47" s="3"/>
    </row>
    <row r="48" spans="1:7" x14ac:dyDescent="0.15">
      <c r="A48" s="3" t="s">
        <v>559</v>
      </c>
      <c r="B48" s="3"/>
      <c r="C48" s="3"/>
      <c r="D48" s="3"/>
      <c r="E48" s="128"/>
      <c r="F48" s="3"/>
      <c r="G48" s="3"/>
    </row>
    <row r="49" spans="1:7" x14ac:dyDescent="0.15">
      <c r="A49" s="3" t="s">
        <v>583</v>
      </c>
      <c r="B49" s="3"/>
      <c r="C49" s="3"/>
      <c r="D49" s="3"/>
      <c r="E49" s="3"/>
      <c r="F49" s="3"/>
      <c r="G49" s="3"/>
    </row>
    <row r="50" spans="1:7" x14ac:dyDescent="0.15">
      <c r="A50" s="3"/>
      <c r="B50" s="3"/>
      <c r="C50" s="3"/>
      <c r="D50" s="3"/>
      <c r="E50" s="3"/>
      <c r="F50" s="3"/>
      <c r="G50" s="3"/>
    </row>
    <row r="51" spans="1:7" x14ac:dyDescent="0.15">
      <c r="A51" s="3" t="s">
        <v>571</v>
      </c>
      <c r="B51" s="3"/>
      <c r="C51" s="3"/>
      <c r="D51" s="3"/>
      <c r="E51" s="3"/>
      <c r="F51" s="3"/>
      <c r="G51" s="3"/>
    </row>
    <row r="52" spans="1:7" x14ac:dyDescent="0.15">
      <c r="A52" s="3" t="s">
        <v>560</v>
      </c>
      <c r="B52" s="3"/>
      <c r="C52" s="3"/>
      <c r="D52" s="3"/>
      <c r="E52" s="128" t="s">
        <v>551</v>
      </c>
      <c r="F52" s="6" t="str">
        <f>IF(E52="e48","richtig!","")</f>
        <v/>
      </c>
      <c r="G52" s="3"/>
    </row>
    <row r="53" spans="1:7" x14ac:dyDescent="0.15">
      <c r="A53" s="3"/>
      <c r="B53" s="3"/>
      <c r="C53" s="3"/>
      <c r="D53" s="3"/>
      <c r="E53" s="3"/>
      <c r="F53" s="3"/>
      <c r="G53" s="3"/>
    </row>
    <row r="54" spans="1:7" x14ac:dyDescent="0.15">
      <c r="A54" s="3"/>
      <c r="B54" s="3"/>
      <c r="C54" s="3"/>
      <c r="D54" s="3"/>
      <c r="E54" s="3"/>
      <c r="F54" s="3"/>
      <c r="G54" s="3"/>
    </row>
    <row r="55" spans="1:7" x14ac:dyDescent="0.15">
      <c r="A55" s="3"/>
      <c r="B55" s="3"/>
      <c r="C55" s="3"/>
      <c r="D55" s="3"/>
      <c r="E55" s="3"/>
      <c r="F55" s="3"/>
      <c r="G55" s="3"/>
    </row>
    <row r="56" spans="1:7" x14ac:dyDescent="0.15">
      <c r="A56" s="3"/>
      <c r="B56" s="3"/>
      <c r="C56" s="3"/>
      <c r="D56" s="3"/>
      <c r="E56" s="3"/>
      <c r="F56" s="3"/>
      <c r="G56" s="3"/>
    </row>
    <row r="57" spans="1:7" x14ac:dyDescent="0.15">
      <c r="A57" s="3"/>
      <c r="B57" s="3"/>
      <c r="C57" s="3"/>
      <c r="D57" s="3"/>
      <c r="E57" s="3"/>
      <c r="F57" s="3"/>
      <c r="G57" s="3"/>
    </row>
    <row r="58" spans="1:7" x14ac:dyDescent="0.15">
      <c r="A58" s="3"/>
      <c r="B58" s="3"/>
      <c r="C58" s="3"/>
      <c r="D58" s="3"/>
      <c r="E58" s="3"/>
      <c r="F58" s="3"/>
      <c r="G58" s="3"/>
    </row>
    <row r="59" spans="1:7" x14ac:dyDescent="0.15">
      <c r="A59" s="3"/>
      <c r="B59" s="3"/>
      <c r="C59" s="3"/>
      <c r="D59" s="3"/>
      <c r="E59" s="3"/>
      <c r="F59" s="3"/>
      <c r="G59" s="3"/>
    </row>
    <row r="60" spans="1:7" x14ac:dyDescent="0.15">
      <c r="A60" s="3"/>
      <c r="B60" s="3"/>
      <c r="C60" s="3"/>
      <c r="D60" s="3"/>
      <c r="E60" s="3"/>
      <c r="F60" s="3"/>
      <c r="G60" s="3"/>
    </row>
    <row r="61" spans="1:7" x14ac:dyDescent="0.15">
      <c r="A61" s="3" t="s">
        <v>561</v>
      </c>
      <c r="B61" s="3"/>
      <c r="C61" s="3"/>
      <c r="D61" s="3"/>
      <c r="E61" s="3"/>
      <c r="F61" s="3"/>
      <c r="G61" s="3"/>
    </row>
    <row r="62" spans="1:7" x14ac:dyDescent="0.15">
      <c r="A62" s="3" t="s">
        <v>562</v>
      </c>
      <c r="B62" s="3"/>
      <c r="C62" s="3"/>
      <c r="D62" s="3"/>
      <c r="E62" s="3"/>
      <c r="F62" s="3"/>
      <c r="G62" s="3"/>
    </row>
    <row r="63" spans="1:7" x14ac:dyDescent="0.15">
      <c r="A63" s="3"/>
      <c r="B63" s="3"/>
      <c r="C63" s="3"/>
      <c r="D63" s="3"/>
      <c r="E63" s="3"/>
      <c r="F63" s="3"/>
      <c r="G63" s="3"/>
    </row>
    <row r="64" spans="1:7" x14ac:dyDescent="0.15">
      <c r="A64" s="3"/>
      <c r="B64" s="3"/>
      <c r="C64" s="3"/>
      <c r="D64" s="3"/>
      <c r="E64" s="3"/>
      <c r="F64" s="3"/>
      <c r="G64" s="3"/>
    </row>
    <row r="65" spans="1:7" x14ac:dyDescent="0.15">
      <c r="A65" s="3"/>
      <c r="B65" s="3"/>
      <c r="C65" s="3"/>
      <c r="D65" s="3"/>
      <c r="E65" s="3"/>
      <c r="F65" s="3"/>
      <c r="G65" s="3"/>
    </row>
    <row r="66" spans="1:7" x14ac:dyDescent="0.15">
      <c r="A66" s="3" t="s">
        <v>563</v>
      </c>
      <c r="B66" s="3"/>
      <c r="C66" s="3"/>
      <c r="D66" s="3"/>
      <c r="E66" s="3"/>
      <c r="F66" s="3"/>
      <c r="G66" s="3"/>
    </row>
    <row r="67" spans="1:7" x14ac:dyDescent="0.15">
      <c r="A67" s="3" t="s">
        <v>564</v>
      </c>
      <c r="B67" s="3"/>
      <c r="C67" s="3"/>
      <c r="D67" s="3"/>
      <c r="E67" s="3"/>
      <c r="F67" s="3"/>
      <c r="G67" s="3"/>
    </row>
    <row r="68" spans="1:7" x14ac:dyDescent="0.15">
      <c r="A68" s="3"/>
      <c r="B68" s="3"/>
      <c r="C68" s="3"/>
      <c r="D68" s="3"/>
      <c r="E68" s="3"/>
      <c r="F68" s="3"/>
      <c r="G68" s="3"/>
    </row>
    <row r="69" spans="1:7" x14ac:dyDescent="0.15">
      <c r="A69" s="3"/>
      <c r="B69" s="3"/>
      <c r="C69" s="3"/>
      <c r="D69" s="3"/>
      <c r="E69" s="3"/>
      <c r="F69" s="3"/>
      <c r="G69" s="3"/>
    </row>
    <row r="70" spans="1:7" x14ac:dyDescent="0.15">
      <c r="A70" s="3" t="s">
        <v>565</v>
      </c>
      <c r="B70" s="3"/>
      <c r="C70" s="3"/>
      <c r="D70" s="3"/>
      <c r="E70" s="3"/>
      <c r="F70" s="3"/>
      <c r="G70" s="3"/>
    </row>
    <row r="71" spans="1:7" x14ac:dyDescent="0.15">
      <c r="A71" s="3"/>
      <c r="B71" s="3"/>
      <c r="C71" s="3"/>
      <c r="D71" s="3"/>
      <c r="E71" s="3"/>
      <c r="F71" s="3"/>
      <c r="G71" s="3"/>
    </row>
    <row r="72" spans="1:7" x14ac:dyDescent="0.15">
      <c r="A72" s="3"/>
      <c r="B72" s="3"/>
      <c r="C72" s="3"/>
      <c r="D72" s="3"/>
      <c r="E72" s="3"/>
      <c r="F72" s="3"/>
      <c r="G72" s="3"/>
    </row>
    <row r="73" spans="1:7" x14ac:dyDescent="0.15">
      <c r="A73" s="3" t="s">
        <v>566</v>
      </c>
      <c r="B73" s="3"/>
      <c r="C73" s="3"/>
      <c r="D73" s="3"/>
      <c r="E73" s="3"/>
      <c r="F73" s="3"/>
      <c r="G73" s="3"/>
    </row>
    <row r="74" spans="1:7" x14ac:dyDescent="0.15">
      <c r="A74" s="3" t="s">
        <v>567</v>
      </c>
      <c r="B74" s="3"/>
      <c r="C74" s="3"/>
      <c r="D74" s="3"/>
      <c r="E74" s="3"/>
      <c r="F74" s="3"/>
      <c r="G74" s="3"/>
    </row>
    <row r="75" spans="1:7" x14ac:dyDescent="0.15">
      <c r="A75" s="3"/>
      <c r="B75" s="3"/>
      <c r="C75" s="3"/>
      <c r="D75" s="3"/>
      <c r="E75" s="3"/>
      <c r="F75" s="3"/>
      <c r="G75" s="3"/>
    </row>
    <row r="76" spans="1:7" x14ac:dyDescent="0.15">
      <c r="A76" s="3"/>
      <c r="B76" s="3"/>
      <c r="C76" s="3"/>
      <c r="D76" s="3"/>
      <c r="E76" s="3"/>
      <c r="F76" s="3"/>
      <c r="G76" s="3"/>
    </row>
    <row r="77" spans="1:7" x14ac:dyDescent="0.15">
      <c r="A77" s="3"/>
      <c r="B77" s="3"/>
      <c r="C77" s="3"/>
      <c r="D77" s="3"/>
      <c r="E77" s="3"/>
      <c r="F77" s="3"/>
      <c r="G77" s="3"/>
    </row>
    <row r="78" spans="1:7" x14ac:dyDescent="0.15">
      <c r="A78" s="3"/>
      <c r="B78" s="3"/>
      <c r="C78" s="3"/>
      <c r="D78" s="3"/>
      <c r="E78" s="3"/>
      <c r="F78" s="3"/>
      <c r="G78" s="3"/>
    </row>
    <row r="79" spans="1:7" x14ac:dyDescent="0.15">
      <c r="A79" s="3"/>
      <c r="B79" s="3"/>
      <c r="C79" s="3"/>
      <c r="D79" s="3"/>
      <c r="E79" s="3"/>
      <c r="F79" s="3"/>
      <c r="G79" s="3"/>
    </row>
    <row r="80" spans="1:7" x14ac:dyDescent="0.15">
      <c r="A80" s="3"/>
      <c r="B80" s="3"/>
      <c r="C80" s="3"/>
      <c r="D80" s="3"/>
      <c r="E80" s="3"/>
      <c r="F80" s="3"/>
      <c r="G80" s="3"/>
    </row>
    <row r="81" spans="1:7" x14ac:dyDescent="0.15">
      <c r="A81" s="3"/>
      <c r="B81" s="3"/>
      <c r="C81" s="3"/>
      <c r="D81" s="3"/>
      <c r="E81" s="3"/>
      <c r="F81" s="3"/>
      <c r="G81" s="3"/>
    </row>
    <row r="82" spans="1:7" x14ac:dyDescent="0.15">
      <c r="A82" s="3"/>
      <c r="B82" s="3"/>
      <c r="C82" s="3"/>
      <c r="D82" s="3"/>
      <c r="E82" s="3"/>
      <c r="F82" s="3"/>
      <c r="G82" s="3"/>
    </row>
    <row r="83" spans="1:7" x14ac:dyDescent="0.15">
      <c r="A83" s="2" t="s">
        <v>568</v>
      </c>
      <c r="B83" s="3"/>
      <c r="C83" s="3"/>
      <c r="D83" s="3"/>
      <c r="E83" s="3"/>
      <c r="F83" s="3"/>
      <c r="G83" s="3"/>
    </row>
    <row r="84" spans="1:7" ht="12" customHeight="1" x14ac:dyDescent="0.15">
      <c r="A84" s="130"/>
      <c r="B84" s="131"/>
      <c r="C84" s="131"/>
      <c r="D84" s="131"/>
      <c r="E84" s="131"/>
      <c r="F84" s="131"/>
      <c r="G84" s="131"/>
    </row>
    <row r="85" spans="1:7" x14ac:dyDescent="0.15">
      <c r="A85" s="3" t="s">
        <v>569</v>
      </c>
      <c r="B85" s="3"/>
      <c r="C85" s="3"/>
      <c r="D85" s="3"/>
      <c r="E85" s="3"/>
      <c r="F85" s="3"/>
      <c r="G85" s="3"/>
    </row>
    <row r="86" spans="1:7" x14ac:dyDescent="0.15">
      <c r="A86" s="3" t="s">
        <v>572</v>
      </c>
      <c r="B86" s="3"/>
      <c r="C86" s="3"/>
      <c r="D86" s="3"/>
      <c r="E86" s="3"/>
      <c r="F86" s="3"/>
      <c r="G86" s="3"/>
    </row>
    <row r="87" spans="1:7" x14ac:dyDescent="0.15">
      <c r="A87" s="3" t="s">
        <v>107</v>
      </c>
      <c r="B87" s="3"/>
      <c r="C87" s="3"/>
      <c r="D87" s="3"/>
      <c r="E87" s="3"/>
      <c r="F87" s="3"/>
      <c r="G87" s="3"/>
    </row>
    <row r="88" spans="1:7" x14ac:dyDescent="0.15">
      <c r="A88" s="3" t="s">
        <v>570</v>
      </c>
      <c r="B88" s="3"/>
      <c r="C88" s="3"/>
      <c r="D88" s="3"/>
      <c r="E88" s="3"/>
      <c r="F88" s="3"/>
      <c r="G88" s="3"/>
    </row>
    <row r="89" spans="1:7" x14ac:dyDescent="0.15">
      <c r="A89" s="8" t="s">
        <v>574</v>
      </c>
      <c r="B89" s="8"/>
      <c r="C89" s="8"/>
      <c r="D89" s="8"/>
      <c r="E89" s="8"/>
      <c r="F89" s="8"/>
      <c r="G89" s="8"/>
    </row>
    <row r="90" spans="1:7" x14ac:dyDescent="0.15">
      <c r="A90" s="8" t="s">
        <v>573</v>
      </c>
      <c r="B90" s="8"/>
      <c r="C90" s="8"/>
      <c r="D90" s="8"/>
      <c r="E90" s="8"/>
      <c r="F90" s="8"/>
      <c r="G90" s="8"/>
    </row>
    <row r="91" spans="1:7" x14ac:dyDescent="0.15">
      <c r="A91" s="3"/>
      <c r="B91" s="3"/>
      <c r="C91" s="3"/>
      <c r="D91" s="3"/>
      <c r="E91" s="3"/>
      <c r="F91" s="3"/>
      <c r="G91" s="3"/>
    </row>
    <row r="92" spans="1:7" x14ac:dyDescent="0.15">
      <c r="A92" s="3"/>
      <c r="B92" s="3"/>
      <c r="C92" s="3"/>
      <c r="D92" s="3"/>
      <c r="E92" s="3"/>
      <c r="F92" s="3"/>
      <c r="G92" s="3"/>
    </row>
    <row r="93" spans="1:7" x14ac:dyDescent="0.15">
      <c r="A93" s="3"/>
      <c r="B93" s="3"/>
      <c r="C93" s="3"/>
      <c r="D93" s="3"/>
      <c r="E93" s="3"/>
      <c r="F93" s="3"/>
      <c r="G93" s="3"/>
    </row>
    <row r="94" spans="1:7" x14ac:dyDescent="0.15">
      <c r="A94" s="3"/>
      <c r="B94" s="3"/>
      <c r="C94" s="3"/>
      <c r="D94" s="3"/>
      <c r="E94" s="3"/>
      <c r="F94" s="3"/>
      <c r="G94" s="3"/>
    </row>
    <row r="95" spans="1:7" x14ac:dyDescent="0.15">
      <c r="A95" s="3"/>
      <c r="B95" s="3"/>
      <c r="C95" s="3"/>
      <c r="D95" s="3"/>
      <c r="E95" s="3"/>
      <c r="F95" s="3"/>
      <c r="G95" s="3"/>
    </row>
    <row r="96" spans="1:7" x14ac:dyDescent="0.15">
      <c r="A96" s="3"/>
      <c r="B96" s="3"/>
      <c r="C96" s="3"/>
      <c r="D96" s="3"/>
      <c r="E96" s="3"/>
      <c r="F96" s="3"/>
      <c r="G96" s="3"/>
    </row>
    <row r="97" spans="1:7" x14ac:dyDescent="0.15">
      <c r="A97" s="3"/>
      <c r="B97" s="3"/>
      <c r="C97" s="3"/>
      <c r="D97" s="3"/>
      <c r="E97" s="3"/>
      <c r="F97" s="3"/>
      <c r="G97" s="3"/>
    </row>
    <row r="98" spans="1:7" x14ac:dyDescent="0.15">
      <c r="A98" s="3"/>
      <c r="B98" s="3"/>
      <c r="C98" s="3"/>
      <c r="D98" s="3"/>
      <c r="E98" s="3"/>
      <c r="F98" s="3"/>
      <c r="G98" s="3"/>
    </row>
    <row r="99" spans="1:7" x14ac:dyDescent="0.15">
      <c r="A99" s="3"/>
      <c r="B99" s="3"/>
      <c r="C99" s="3"/>
      <c r="D99" s="3"/>
      <c r="E99" s="3"/>
      <c r="F99" s="3"/>
      <c r="G99" s="3"/>
    </row>
    <row r="100" spans="1:7" x14ac:dyDescent="0.15">
      <c r="A100" s="3"/>
      <c r="B100" s="3"/>
      <c r="C100" s="3"/>
      <c r="D100" s="3"/>
      <c r="E100" s="3"/>
      <c r="F100" s="3"/>
      <c r="G100" s="3"/>
    </row>
    <row r="101" spans="1:7" x14ac:dyDescent="0.15">
      <c r="A101" s="3"/>
      <c r="B101" s="3"/>
      <c r="C101" s="3"/>
      <c r="D101" s="3"/>
      <c r="E101" s="3"/>
      <c r="F101" s="3"/>
      <c r="G101" s="3"/>
    </row>
    <row r="102" spans="1:7" x14ac:dyDescent="0.15">
      <c r="A102" s="3"/>
      <c r="B102" s="3"/>
      <c r="C102" s="3"/>
      <c r="D102" s="3"/>
      <c r="E102" s="3"/>
      <c r="F102" s="3"/>
      <c r="G102" s="3"/>
    </row>
    <row r="103" spans="1:7" x14ac:dyDescent="0.15">
      <c r="A103" s="3"/>
      <c r="B103" s="3"/>
      <c r="C103" s="3"/>
      <c r="D103" s="3"/>
      <c r="E103" s="3"/>
      <c r="F103" s="3"/>
      <c r="G103" s="3"/>
    </row>
    <row r="104" spans="1:7" x14ac:dyDescent="0.15">
      <c r="A104" s="3"/>
      <c r="B104" s="3"/>
      <c r="C104" s="3"/>
      <c r="D104" s="3"/>
      <c r="E104" s="3"/>
      <c r="F104" s="3"/>
      <c r="G104" s="3"/>
    </row>
    <row r="105" spans="1:7" x14ac:dyDescent="0.15">
      <c r="A105" s="3"/>
      <c r="B105" s="3"/>
      <c r="C105" s="3"/>
      <c r="D105" s="3"/>
      <c r="E105" s="3"/>
      <c r="F105" s="3"/>
      <c r="G105" s="3"/>
    </row>
    <row r="106" spans="1:7" x14ac:dyDescent="0.15">
      <c r="A106" s="3"/>
      <c r="B106" s="3"/>
      <c r="C106" s="3"/>
      <c r="D106" s="3"/>
      <c r="E106" s="3"/>
      <c r="F106" s="3"/>
      <c r="G106" s="3"/>
    </row>
    <row r="107" spans="1:7" x14ac:dyDescent="0.15">
      <c r="A107" s="3"/>
      <c r="B107" s="3"/>
      <c r="C107" s="3"/>
      <c r="D107" s="3"/>
      <c r="E107" s="3"/>
      <c r="F107" s="3"/>
      <c r="G107" s="3"/>
    </row>
    <row r="108" spans="1:7" x14ac:dyDescent="0.15">
      <c r="A108" s="3"/>
      <c r="B108" s="3"/>
      <c r="C108" s="3"/>
      <c r="D108" s="3"/>
      <c r="E108" s="3"/>
      <c r="F108" s="3"/>
      <c r="G108" s="3"/>
    </row>
    <row r="109" spans="1:7" x14ac:dyDescent="0.15">
      <c r="A109" s="3"/>
      <c r="B109" s="3"/>
      <c r="C109" s="3"/>
      <c r="D109" s="3"/>
      <c r="E109" s="3"/>
      <c r="F109" s="3"/>
      <c r="G109" s="3"/>
    </row>
    <row r="110" spans="1:7" x14ac:dyDescent="0.15">
      <c r="A110" s="3"/>
      <c r="B110" s="3"/>
      <c r="C110" s="3"/>
      <c r="D110" s="3"/>
      <c r="E110" s="3"/>
      <c r="F110" s="3"/>
      <c r="G110" s="3"/>
    </row>
    <row r="111" spans="1:7" x14ac:dyDescent="0.15">
      <c r="A111" s="3"/>
      <c r="B111" s="3"/>
      <c r="C111" s="3"/>
      <c r="D111" s="3"/>
      <c r="E111" s="3"/>
      <c r="F111" s="3"/>
      <c r="G111" s="3"/>
    </row>
    <row r="112" spans="1:7" x14ac:dyDescent="0.15">
      <c r="A112" s="3"/>
      <c r="B112" s="3"/>
      <c r="C112" s="3"/>
      <c r="D112" s="3"/>
      <c r="E112" s="3"/>
      <c r="F112" s="3"/>
      <c r="G112" s="3"/>
    </row>
    <row r="113" spans="1:7" x14ac:dyDescent="0.15">
      <c r="A113" s="3"/>
      <c r="B113" s="3"/>
      <c r="C113" s="3"/>
      <c r="D113" s="3"/>
      <c r="E113" s="3"/>
      <c r="F113" s="3"/>
      <c r="G113" s="3"/>
    </row>
    <row r="114" spans="1:7" x14ac:dyDescent="0.15">
      <c r="A114" s="3"/>
      <c r="B114" s="3"/>
      <c r="C114" s="3"/>
      <c r="D114" s="3"/>
      <c r="E114" s="3"/>
      <c r="F114" s="3"/>
      <c r="G114" s="3"/>
    </row>
    <row r="115" spans="1:7" x14ac:dyDescent="0.15">
      <c r="A115" s="3"/>
      <c r="B115" s="3"/>
      <c r="C115" s="3"/>
      <c r="D115" s="3"/>
      <c r="E115" s="3"/>
      <c r="F115" s="3"/>
      <c r="G115" s="3"/>
    </row>
    <row r="116" spans="1:7" x14ac:dyDescent="0.15">
      <c r="A116" s="3"/>
      <c r="B116" s="3"/>
      <c r="C116" s="3"/>
      <c r="D116" s="3"/>
      <c r="E116" s="3"/>
      <c r="F116" s="3"/>
      <c r="G116" s="3"/>
    </row>
    <row r="117" spans="1:7" x14ac:dyDescent="0.15">
      <c r="A117" s="3"/>
      <c r="B117" s="3"/>
      <c r="C117" s="3"/>
      <c r="D117" s="3"/>
      <c r="E117" s="3"/>
      <c r="F117" s="3"/>
      <c r="G117" s="3"/>
    </row>
    <row r="118" spans="1:7" x14ac:dyDescent="0.15">
      <c r="A118" s="3"/>
      <c r="B118" s="3"/>
      <c r="C118" s="3"/>
      <c r="D118" s="3"/>
      <c r="E118" s="3"/>
      <c r="F118" s="3"/>
      <c r="G118" s="3"/>
    </row>
    <row r="119" spans="1:7" x14ac:dyDescent="0.15">
      <c r="A119" s="3"/>
      <c r="B119" s="3"/>
      <c r="C119" s="3"/>
      <c r="D119" s="3"/>
      <c r="E119" s="3"/>
      <c r="F119" s="3"/>
      <c r="G119" s="3"/>
    </row>
    <row r="120" spans="1:7" x14ac:dyDescent="0.15">
      <c r="A120" s="3"/>
      <c r="B120" s="3"/>
      <c r="C120" s="3"/>
      <c r="D120" s="3"/>
      <c r="E120" s="3"/>
      <c r="F120" s="3"/>
      <c r="G120" s="3"/>
    </row>
    <row r="121" spans="1:7" x14ac:dyDescent="0.15">
      <c r="A121" s="3"/>
      <c r="B121" s="3"/>
      <c r="C121" s="3"/>
      <c r="D121" s="3"/>
      <c r="E121" s="3"/>
      <c r="F121" s="3"/>
      <c r="G121" s="3"/>
    </row>
    <row r="122" spans="1:7" x14ac:dyDescent="0.15">
      <c r="A122" s="3"/>
      <c r="B122" s="3"/>
      <c r="C122" s="3"/>
      <c r="D122" s="3"/>
      <c r="E122" s="3"/>
      <c r="F122" s="3"/>
      <c r="G122" s="3"/>
    </row>
    <row r="123" spans="1:7" x14ac:dyDescent="0.15">
      <c r="A123" s="3"/>
      <c r="B123" s="3"/>
      <c r="C123" s="3"/>
      <c r="D123" s="3"/>
      <c r="E123" s="3"/>
      <c r="F123" s="3"/>
      <c r="G123" s="3"/>
    </row>
    <row r="124" spans="1:7" x14ac:dyDescent="0.15">
      <c r="A124" s="3"/>
      <c r="B124" s="3"/>
      <c r="C124" s="3"/>
      <c r="D124" s="3"/>
      <c r="E124" s="3"/>
      <c r="F124" s="3"/>
      <c r="G124" s="3"/>
    </row>
    <row r="125" spans="1:7" x14ac:dyDescent="0.15">
      <c r="A125" s="3"/>
      <c r="B125" s="3"/>
      <c r="C125" s="3"/>
      <c r="D125" s="3"/>
      <c r="E125" s="3"/>
      <c r="F125" s="3"/>
      <c r="G125" s="3"/>
    </row>
    <row r="126" spans="1:7" x14ac:dyDescent="0.15">
      <c r="A126" s="3"/>
      <c r="B126" s="3"/>
      <c r="C126" s="3"/>
      <c r="D126" s="3"/>
      <c r="E126" s="3"/>
      <c r="F126" s="3"/>
      <c r="G126" s="3"/>
    </row>
    <row r="127" spans="1:7" x14ac:dyDescent="0.15">
      <c r="A127" s="3"/>
      <c r="B127" s="3"/>
      <c r="C127" s="3"/>
      <c r="D127" s="3"/>
      <c r="E127" s="3"/>
      <c r="F127" s="3"/>
      <c r="G127" s="3"/>
    </row>
    <row r="128" spans="1:7" x14ac:dyDescent="0.15">
      <c r="A128" s="3"/>
      <c r="B128" s="3"/>
      <c r="C128" s="3"/>
      <c r="D128" s="3"/>
      <c r="E128" s="3"/>
      <c r="F128" s="3"/>
      <c r="G128" s="3"/>
    </row>
    <row r="129" spans="1:7" x14ac:dyDescent="0.15">
      <c r="A129" s="3"/>
      <c r="B129" s="3"/>
      <c r="C129" s="3"/>
      <c r="D129" s="3"/>
      <c r="E129" s="3"/>
      <c r="F129" s="3"/>
      <c r="G129" s="3"/>
    </row>
    <row r="130" spans="1:7" x14ac:dyDescent="0.15">
      <c r="A130" s="3"/>
      <c r="B130" s="3"/>
      <c r="C130" s="3"/>
      <c r="D130" s="3"/>
      <c r="E130" s="3"/>
      <c r="F130" s="3"/>
      <c r="G130" s="3"/>
    </row>
    <row r="131" spans="1:7" x14ac:dyDescent="0.15">
      <c r="A131" s="3"/>
      <c r="B131" s="3"/>
      <c r="C131" s="3"/>
      <c r="D131" s="3"/>
      <c r="E131" s="3"/>
      <c r="F131" s="3"/>
      <c r="G131" s="3"/>
    </row>
    <row r="132" spans="1:7" x14ac:dyDescent="0.15">
      <c r="A132" s="3"/>
      <c r="B132" s="3"/>
      <c r="C132" s="3"/>
      <c r="D132" s="3"/>
      <c r="E132" s="3"/>
      <c r="F132" s="3"/>
      <c r="G132" s="3"/>
    </row>
    <row r="133" spans="1:7" x14ac:dyDescent="0.15">
      <c r="A133" s="3"/>
      <c r="B133" s="3"/>
      <c r="C133" s="3"/>
      <c r="D133" s="3"/>
      <c r="E133" s="3"/>
      <c r="F133" s="3"/>
      <c r="G133" s="3"/>
    </row>
    <row r="134" spans="1:7" x14ac:dyDescent="0.15">
      <c r="A134" s="3"/>
      <c r="B134" s="3"/>
      <c r="C134" s="3"/>
      <c r="D134" s="3"/>
      <c r="E134" s="3"/>
      <c r="F134" s="3"/>
      <c r="G134" s="3"/>
    </row>
    <row r="135" spans="1:7" x14ac:dyDescent="0.15">
      <c r="A135" s="3"/>
      <c r="B135" s="3"/>
      <c r="C135" s="3"/>
      <c r="D135" s="3"/>
      <c r="E135" s="3"/>
      <c r="F135" s="3"/>
      <c r="G135" s="3"/>
    </row>
    <row r="136" spans="1:7" x14ac:dyDescent="0.15">
      <c r="A136" s="3"/>
      <c r="B136" s="3"/>
      <c r="C136" s="3"/>
      <c r="D136" s="3"/>
      <c r="E136" s="3"/>
      <c r="F136" s="3"/>
      <c r="G136" s="3"/>
    </row>
    <row r="137" spans="1:7" x14ac:dyDescent="0.15">
      <c r="A137" s="3"/>
      <c r="B137" s="3"/>
      <c r="C137" s="3"/>
      <c r="D137" s="3"/>
      <c r="E137" s="3"/>
      <c r="F137" s="3"/>
      <c r="G137" s="3"/>
    </row>
    <row r="138" spans="1:7" x14ac:dyDescent="0.15">
      <c r="A138" s="3"/>
      <c r="B138" s="3"/>
      <c r="C138" s="3"/>
      <c r="D138" s="3"/>
      <c r="E138" s="3"/>
      <c r="F138" s="3"/>
      <c r="G138" s="3"/>
    </row>
    <row r="139" spans="1:7" x14ac:dyDescent="0.15">
      <c r="A139" s="3"/>
      <c r="B139" s="3"/>
      <c r="C139" s="3"/>
      <c r="D139" s="3"/>
      <c r="E139" s="3"/>
      <c r="F139" s="3"/>
      <c r="G139" s="3"/>
    </row>
    <row r="140" spans="1:7" x14ac:dyDescent="0.15">
      <c r="A140" s="3"/>
      <c r="B140" s="3"/>
      <c r="C140" s="3"/>
      <c r="D140" s="3"/>
      <c r="E140" s="3"/>
      <c r="F140" s="3"/>
      <c r="G140" s="3"/>
    </row>
    <row r="141" spans="1:7" x14ac:dyDescent="0.15">
      <c r="A141" s="3"/>
      <c r="B141" s="3"/>
      <c r="C141" s="3"/>
      <c r="D141" s="3"/>
      <c r="E141" s="3"/>
      <c r="F141" s="3"/>
      <c r="G141" s="3"/>
    </row>
    <row r="142" spans="1:7" x14ac:dyDescent="0.15">
      <c r="A142" s="3"/>
      <c r="B142" s="3"/>
      <c r="C142" s="3"/>
      <c r="D142" s="3"/>
      <c r="E142" s="3"/>
      <c r="F142" s="3"/>
      <c r="G142" s="3"/>
    </row>
    <row r="143" spans="1:7" x14ac:dyDescent="0.15">
      <c r="A143" s="3"/>
      <c r="B143" s="3"/>
      <c r="C143" s="3"/>
      <c r="D143" s="3"/>
      <c r="E143" s="3"/>
      <c r="F143" s="3"/>
      <c r="G143" s="3"/>
    </row>
    <row r="144" spans="1:7" x14ac:dyDescent="0.15">
      <c r="A144" s="3"/>
      <c r="B144" s="3"/>
      <c r="C144" s="3"/>
      <c r="D144" s="3"/>
      <c r="E144" s="3"/>
      <c r="F144" s="3"/>
      <c r="G144" s="3"/>
    </row>
    <row r="145" spans="1:7" x14ac:dyDescent="0.15">
      <c r="A145" s="3"/>
      <c r="B145" s="3"/>
      <c r="C145" s="3"/>
      <c r="D145" s="3"/>
      <c r="E145" s="3"/>
      <c r="F145" s="3"/>
      <c r="G145" s="3"/>
    </row>
    <row r="146" spans="1:7" x14ac:dyDescent="0.15">
      <c r="A146" s="3"/>
      <c r="B146" s="3"/>
      <c r="C146" s="3"/>
      <c r="D146" s="3"/>
      <c r="E146" s="3"/>
      <c r="F146" s="3"/>
      <c r="G146" s="3"/>
    </row>
    <row r="147" spans="1:7" x14ac:dyDescent="0.15">
      <c r="A147" s="3"/>
      <c r="B147" s="3"/>
      <c r="C147" s="3"/>
      <c r="D147" s="3"/>
      <c r="E147" s="3"/>
      <c r="F147" s="3"/>
      <c r="G147" s="3"/>
    </row>
    <row r="148" spans="1:7" x14ac:dyDescent="0.15">
      <c r="A148" s="3"/>
      <c r="B148" s="3"/>
      <c r="C148" s="3"/>
      <c r="D148" s="3"/>
      <c r="E148" s="3"/>
      <c r="F148" s="3"/>
      <c r="G148" s="3"/>
    </row>
    <row r="149" spans="1:7" x14ac:dyDescent="0.15">
      <c r="A149" s="3"/>
      <c r="B149" s="3"/>
      <c r="C149" s="3"/>
      <c r="D149" s="3"/>
      <c r="E149" s="3"/>
      <c r="F149" s="3"/>
      <c r="G149" s="3"/>
    </row>
    <row r="150" spans="1:7" x14ac:dyDescent="0.15">
      <c r="A150" s="3"/>
      <c r="B150" s="3"/>
      <c r="C150" s="3"/>
      <c r="D150" s="3"/>
      <c r="E150" s="3"/>
      <c r="F150" s="3"/>
      <c r="G150" s="3"/>
    </row>
    <row r="151" spans="1:7" x14ac:dyDescent="0.15">
      <c r="A151" s="3"/>
      <c r="B151" s="3"/>
      <c r="C151" s="3"/>
      <c r="D151" s="3"/>
      <c r="E151" s="3"/>
      <c r="F151" s="3"/>
      <c r="G151" s="3"/>
    </row>
    <row r="152" spans="1:7" x14ac:dyDescent="0.15">
      <c r="A152" s="3"/>
      <c r="B152" s="3"/>
      <c r="C152" s="3"/>
      <c r="D152" s="3"/>
      <c r="E152" s="3"/>
      <c r="F152" s="3"/>
      <c r="G152" s="3"/>
    </row>
    <row r="153" spans="1:7" x14ac:dyDescent="0.15">
      <c r="A153" s="2" t="s">
        <v>575</v>
      </c>
      <c r="B153" s="3"/>
      <c r="C153" s="3"/>
      <c r="D153" s="3"/>
      <c r="E153" s="3"/>
      <c r="F153" s="3"/>
      <c r="G153" s="3"/>
    </row>
    <row r="154" spans="1:7" x14ac:dyDescent="0.15">
      <c r="A154" s="7"/>
      <c r="B154" s="3"/>
      <c r="C154" s="3"/>
      <c r="D154" s="3"/>
      <c r="E154" s="3"/>
      <c r="F154" s="3"/>
      <c r="G154" s="3"/>
    </row>
    <row r="155" spans="1:7" x14ac:dyDescent="0.15">
      <c r="A155" s="3" t="s">
        <v>108</v>
      </c>
      <c r="B155" s="3"/>
      <c r="C155" s="3"/>
      <c r="D155" s="3"/>
      <c r="E155" s="3"/>
      <c r="F155" s="3"/>
      <c r="G155" s="3"/>
    </row>
    <row r="156" spans="1:7" x14ac:dyDescent="0.15">
      <c r="A156" s="3" t="s">
        <v>106</v>
      </c>
      <c r="B156" s="3"/>
      <c r="C156" s="3"/>
      <c r="D156" s="3"/>
      <c r="E156" s="3"/>
      <c r="F156" s="3"/>
      <c r="G156" s="3"/>
    </row>
    <row r="157" spans="1:7" x14ac:dyDescent="0.15">
      <c r="A157" s="8" t="s">
        <v>576</v>
      </c>
      <c r="B157" s="8"/>
      <c r="C157" s="8"/>
      <c r="D157" s="8"/>
      <c r="E157" s="8"/>
      <c r="F157" s="8"/>
      <c r="G157" s="8"/>
    </row>
    <row r="158" spans="1:7" x14ac:dyDescent="0.15">
      <c r="A158" s="3"/>
      <c r="B158" s="3"/>
      <c r="C158" s="3"/>
      <c r="D158" s="3"/>
      <c r="E158" s="3"/>
      <c r="F158" s="3"/>
      <c r="G158" s="3"/>
    </row>
    <row r="159" spans="1:7" x14ac:dyDescent="0.15">
      <c r="A159" s="3"/>
      <c r="B159" s="3"/>
      <c r="C159" s="3"/>
      <c r="D159" s="3"/>
      <c r="E159" s="3"/>
      <c r="F159" s="3"/>
      <c r="G159" s="3"/>
    </row>
    <row r="160" spans="1:7" x14ac:dyDescent="0.15">
      <c r="A160" s="2" t="s">
        <v>577</v>
      </c>
      <c r="B160" s="3"/>
      <c r="C160" s="3"/>
      <c r="D160" s="3"/>
      <c r="E160" s="3"/>
      <c r="F160" s="3"/>
      <c r="G160" s="3"/>
    </row>
    <row r="161" spans="1:7" x14ac:dyDescent="0.15">
      <c r="A161" s="3"/>
      <c r="B161" s="3"/>
      <c r="C161" s="3"/>
      <c r="D161" s="3"/>
      <c r="E161" s="3"/>
      <c r="F161" s="3"/>
      <c r="G161" s="3"/>
    </row>
    <row r="162" spans="1:7" x14ac:dyDescent="0.15">
      <c r="A162" s="3" t="s">
        <v>578</v>
      </c>
      <c r="B162" s="3"/>
      <c r="C162" s="3"/>
      <c r="D162" s="3"/>
      <c r="E162" s="3"/>
      <c r="F162" s="3"/>
      <c r="G162" s="3"/>
    </row>
    <row r="163" spans="1:7" x14ac:dyDescent="0.15">
      <c r="A163" s="3" t="s">
        <v>579</v>
      </c>
      <c r="B163" s="3"/>
      <c r="C163" s="3"/>
      <c r="D163" s="3"/>
      <c r="E163" s="3"/>
      <c r="F163" s="3"/>
      <c r="G163" s="3"/>
    </row>
    <row r="164" spans="1:7" x14ac:dyDescent="0.15">
      <c r="A164" s="3"/>
      <c r="B164" s="3"/>
      <c r="C164" s="3"/>
      <c r="D164" s="3"/>
      <c r="E164" s="3"/>
      <c r="F164" s="3"/>
      <c r="G164" s="3"/>
    </row>
    <row r="165" spans="1:7" x14ac:dyDescent="0.15">
      <c r="A165" s="129"/>
      <c r="B165" s="129"/>
      <c r="C165" s="129"/>
      <c r="D165" s="129"/>
      <c r="E165" s="129"/>
      <c r="F165" s="129"/>
      <c r="G165" s="3"/>
    </row>
    <row r="166" spans="1:7" x14ac:dyDescent="0.15">
      <c r="A166" s="129"/>
      <c r="B166" s="129"/>
      <c r="C166" s="129"/>
      <c r="D166" s="129"/>
      <c r="E166" s="129"/>
      <c r="F166" s="129"/>
      <c r="G166" s="3"/>
    </row>
    <row r="167" spans="1:7" x14ac:dyDescent="0.15">
      <c r="A167" s="129"/>
      <c r="B167" s="129"/>
      <c r="C167" s="129"/>
      <c r="D167" s="129"/>
      <c r="E167" s="129"/>
      <c r="F167" s="129"/>
      <c r="G167" s="3"/>
    </row>
    <row r="168" spans="1:7" x14ac:dyDescent="0.15">
      <c r="A168" s="129"/>
      <c r="B168" s="129"/>
      <c r="C168" s="129"/>
      <c r="D168" s="129"/>
      <c r="E168" s="129"/>
      <c r="F168" s="129"/>
      <c r="G168" s="3"/>
    </row>
    <row r="169" spans="1:7" x14ac:dyDescent="0.15">
      <c r="A169" s="129"/>
      <c r="B169" s="129"/>
      <c r="C169" s="129"/>
      <c r="D169" s="129"/>
      <c r="E169" s="129"/>
      <c r="F169" s="129"/>
      <c r="G169" s="3"/>
    </row>
    <row r="170" spans="1:7" x14ac:dyDescent="0.15">
      <c r="A170" s="129"/>
      <c r="B170" s="129"/>
      <c r="C170" s="129"/>
      <c r="D170" s="129"/>
      <c r="E170" s="129"/>
      <c r="F170" s="129"/>
      <c r="G170" s="3"/>
    </row>
    <row r="171" spans="1:7" x14ac:dyDescent="0.15">
      <c r="A171" s="129"/>
      <c r="B171" s="129"/>
      <c r="C171" s="129"/>
      <c r="D171" s="129"/>
      <c r="E171" s="129"/>
      <c r="F171" s="129"/>
      <c r="G171" s="3"/>
    </row>
    <row r="172" spans="1:7" x14ac:dyDescent="0.15">
      <c r="A172" s="129"/>
      <c r="B172" s="129"/>
      <c r="C172" s="129"/>
      <c r="D172" s="129"/>
      <c r="E172" s="129"/>
      <c r="F172" s="129"/>
      <c r="G172" s="3"/>
    </row>
    <row r="173" spans="1:7" x14ac:dyDescent="0.15">
      <c r="A173" s="3"/>
      <c r="B173" s="3"/>
      <c r="C173" s="3"/>
      <c r="D173" s="3"/>
      <c r="E173" s="3"/>
      <c r="F173" s="3"/>
      <c r="G173" s="3"/>
    </row>
    <row r="174" spans="1:7" x14ac:dyDescent="0.15">
      <c r="A174" s="3"/>
      <c r="B174" s="3"/>
      <c r="C174" s="3"/>
      <c r="D174" s="3"/>
      <c r="E174" s="3"/>
      <c r="F174" s="3"/>
      <c r="G174" s="3"/>
    </row>
    <row r="175" spans="1:7" x14ac:dyDescent="0.15">
      <c r="A175" s="3"/>
      <c r="B175" s="3"/>
      <c r="C175" s="3"/>
      <c r="D175" s="3"/>
      <c r="E175" s="3"/>
      <c r="F175" s="3"/>
      <c r="G175" s="3"/>
    </row>
    <row r="176" spans="1:7" ht="14" thickBot="1" x14ac:dyDescent="0.2">
      <c r="A176" s="10"/>
      <c r="B176" s="10"/>
      <c r="C176" s="10"/>
      <c r="D176" s="10"/>
      <c r="E176" s="10"/>
      <c r="F176" s="10"/>
      <c r="G176" s="10"/>
    </row>
    <row r="177" spans="1:7" ht="14" thickTop="1" x14ac:dyDescent="0.15">
      <c r="A177" s="3"/>
      <c r="B177" s="3"/>
      <c r="C177" s="3"/>
      <c r="D177" s="3"/>
      <c r="E177" s="3"/>
      <c r="F177" s="3"/>
      <c r="G177" s="3"/>
    </row>
    <row r="178" spans="1:7" ht="23.25" customHeight="1" x14ac:dyDescent="0.25">
      <c r="A178" s="362" t="s">
        <v>581</v>
      </c>
      <c r="B178" s="362"/>
      <c r="C178" s="362"/>
      <c r="D178" s="362"/>
      <c r="E178" s="362"/>
      <c r="F178" s="362"/>
      <c r="G178" s="362"/>
    </row>
    <row r="179" spans="1:7" x14ac:dyDescent="0.15">
      <c r="A179" s="3"/>
      <c r="B179" s="3"/>
      <c r="C179" s="3"/>
      <c r="D179" s="3"/>
      <c r="E179" s="3"/>
      <c r="F179" s="3"/>
      <c r="G179" s="3"/>
    </row>
    <row r="180" spans="1:7" x14ac:dyDescent="0.15">
      <c r="A180" s="31" t="s">
        <v>355</v>
      </c>
      <c r="B180" s="3"/>
      <c r="C180" s="3"/>
      <c r="D180" s="3"/>
      <c r="E180" s="3"/>
      <c r="F180" s="3"/>
      <c r="G180" s="3"/>
    </row>
    <row r="181" spans="1:7" x14ac:dyDescent="0.15">
      <c r="A181" s="7" t="s">
        <v>352</v>
      </c>
      <c r="B181" s="3"/>
      <c r="C181" s="3"/>
      <c r="D181" s="3"/>
      <c r="E181" s="3"/>
      <c r="F181" s="3"/>
      <c r="G181" s="3"/>
    </row>
    <row r="182" spans="1:7" x14ac:dyDescent="0.15">
      <c r="A182" s="3"/>
      <c r="B182" s="3"/>
      <c r="C182" s="3"/>
      <c r="D182" s="3"/>
      <c r="E182" s="3"/>
      <c r="F182" s="3"/>
      <c r="G182" s="3"/>
    </row>
    <row r="183" spans="1:7" x14ac:dyDescent="0.15">
      <c r="A183" s="3"/>
      <c r="B183" s="3"/>
      <c r="C183" s="3"/>
      <c r="D183" s="3"/>
      <c r="E183" s="3"/>
      <c r="F183" s="3"/>
      <c r="G183" s="3"/>
    </row>
    <row r="184" spans="1:7" x14ac:dyDescent="0.15">
      <c r="A184" s="3"/>
      <c r="B184" s="3"/>
      <c r="C184" s="3"/>
      <c r="D184" s="3"/>
      <c r="E184" s="3"/>
      <c r="F184" s="3"/>
      <c r="G184" s="3"/>
    </row>
    <row r="185" spans="1:7" x14ac:dyDescent="0.15">
      <c r="A185" s="3"/>
      <c r="B185" s="3"/>
      <c r="C185" s="3"/>
      <c r="D185" s="3"/>
      <c r="E185" s="3"/>
      <c r="F185" s="3"/>
      <c r="G185" s="3"/>
    </row>
    <row r="186" spans="1:7" x14ac:dyDescent="0.15">
      <c r="A186" s="3"/>
      <c r="B186" s="3"/>
      <c r="C186" s="3"/>
      <c r="D186" s="3"/>
      <c r="E186" s="3"/>
      <c r="F186" s="3"/>
      <c r="G186" s="3"/>
    </row>
    <row r="187" spans="1:7" x14ac:dyDescent="0.15">
      <c r="A187" s="3"/>
      <c r="B187" s="3"/>
      <c r="C187" s="3"/>
      <c r="D187" s="3"/>
      <c r="E187" s="3"/>
      <c r="F187" s="3"/>
      <c r="G187" s="3"/>
    </row>
    <row r="188" spans="1:7" x14ac:dyDescent="0.15">
      <c r="A188" s="3"/>
      <c r="B188" s="3"/>
      <c r="C188" s="3"/>
      <c r="D188" s="3"/>
      <c r="E188" s="3"/>
      <c r="F188" s="3"/>
      <c r="G188" s="3"/>
    </row>
  </sheetData>
  <sheetProtection formatCells="0" formatColumns="0" formatRows="0" selectLockedCells="1"/>
  <protectedRanges>
    <protectedRange sqref="H1:H65536 A84:IV84" name="Bereich1"/>
  </protectedRanges>
  <mergeCells count="2">
    <mergeCell ref="A1:G2"/>
    <mergeCell ref="A178:G178"/>
  </mergeCells>
  <phoneticPr fontId="2" type="noConversion"/>
  <pageMargins left="0.78740157499999996" right="0.78740157499999996" top="0.984251969" bottom="0.984251969" header="0.4921259845" footer="0.4921259845"/>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0"/>
  </sheetPr>
  <dimension ref="A1:Y185"/>
  <sheetViews>
    <sheetView workbookViewId="0">
      <pane ySplit="3" topLeftCell="A4" activePane="bottomLeft" state="frozen"/>
      <selection pane="bottomLeft" activeCell="B15" sqref="B15"/>
    </sheetView>
  </sheetViews>
  <sheetFormatPr baseColWidth="10" defaultRowHeight="13" x14ac:dyDescent="0.15"/>
  <cols>
    <col min="1" max="2" width="14.33203125" customWidth="1"/>
    <col min="4" max="4" width="13" customWidth="1"/>
    <col min="8" max="8" width="14.33203125" customWidth="1"/>
    <col min="9" max="9" width="14.1640625" customWidth="1"/>
    <col min="15" max="16" width="14.33203125" customWidth="1"/>
    <col min="21" max="21" width="14.33203125" customWidth="1"/>
    <col min="24" max="24" width="16.5" customWidth="1"/>
  </cols>
  <sheetData>
    <row r="1" spans="1:9" x14ac:dyDescent="0.15">
      <c r="A1" s="385" t="s">
        <v>289</v>
      </c>
      <c r="B1" s="386"/>
      <c r="C1" s="386"/>
      <c r="D1" s="386"/>
      <c r="E1" s="386"/>
      <c r="F1" s="386"/>
      <c r="G1" s="386"/>
      <c r="H1" s="386"/>
      <c r="I1" s="387"/>
    </row>
    <row r="2" spans="1:9" x14ac:dyDescent="0.15">
      <c r="A2" s="388"/>
      <c r="B2" s="376"/>
      <c r="C2" s="376"/>
      <c r="D2" s="376"/>
      <c r="E2" s="376"/>
      <c r="F2" s="376"/>
      <c r="G2" s="376"/>
      <c r="H2" s="376"/>
      <c r="I2" s="389"/>
    </row>
    <row r="3" spans="1:9" ht="14" thickBot="1" x14ac:dyDescent="0.2">
      <c r="A3" s="400" t="s">
        <v>290</v>
      </c>
      <c r="B3" s="401"/>
      <c r="C3" s="401"/>
      <c r="D3" s="401"/>
      <c r="E3" s="401"/>
      <c r="F3" s="401"/>
      <c r="G3" s="401"/>
      <c r="H3" s="401"/>
      <c r="I3" s="402"/>
    </row>
    <row r="4" spans="1:9" ht="12.75" customHeight="1" x14ac:dyDescent="0.25">
      <c r="A4" s="80"/>
      <c r="B4" s="80"/>
      <c r="C4" s="80"/>
      <c r="D4" s="80"/>
      <c r="E4" s="80"/>
      <c r="F4" s="80"/>
      <c r="G4" s="80"/>
      <c r="H4" s="3"/>
      <c r="I4" s="190"/>
    </row>
    <row r="5" spans="1:9" ht="12" customHeight="1" x14ac:dyDescent="0.25">
      <c r="A5" s="69" t="s">
        <v>558</v>
      </c>
      <c r="B5" s="80"/>
      <c r="C5" s="80"/>
      <c r="D5" s="80"/>
      <c r="E5" s="80"/>
      <c r="F5" s="80"/>
      <c r="G5" s="80"/>
      <c r="H5" s="3"/>
      <c r="I5" s="3"/>
    </row>
    <row r="6" spans="1:9" ht="12.75" customHeight="1" x14ac:dyDescent="0.25">
      <c r="A6" s="81"/>
      <c r="B6" s="81"/>
      <c r="C6" s="81"/>
      <c r="D6" s="81"/>
      <c r="E6" s="80"/>
      <c r="F6" s="80"/>
      <c r="G6" s="80"/>
      <c r="H6" s="3"/>
      <c r="I6" s="3"/>
    </row>
    <row r="7" spans="1:9" ht="12.75" customHeight="1" x14ac:dyDescent="0.15">
      <c r="A7" s="407" t="s">
        <v>215</v>
      </c>
      <c r="B7" s="408"/>
      <c r="C7" s="408"/>
      <c r="D7" s="409"/>
      <c r="E7" s="102"/>
      <c r="F7" s="103"/>
      <c r="G7" s="104"/>
      <c r="H7" s="105"/>
      <c r="I7" s="105"/>
    </row>
    <row r="8" spans="1:9" x14ac:dyDescent="0.15">
      <c r="A8" s="382"/>
      <c r="B8" s="383"/>
      <c r="C8" s="383"/>
      <c r="D8" s="383"/>
      <c r="E8" s="383"/>
      <c r="F8" s="383"/>
      <c r="G8" s="383"/>
      <c r="H8" s="87"/>
      <c r="I8" s="88"/>
    </row>
    <row r="9" spans="1:9" x14ac:dyDescent="0.15">
      <c r="A9" s="3" t="s">
        <v>222</v>
      </c>
      <c r="B9" s="3"/>
      <c r="C9" s="3"/>
      <c r="D9" s="3"/>
      <c r="E9" s="3"/>
      <c r="F9" s="3"/>
      <c r="G9" s="3"/>
      <c r="H9" s="3"/>
      <c r="I9" s="3"/>
    </row>
    <row r="10" spans="1:9" x14ac:dyDescent="0.15">
      <c r="A10" s="3" t="s">
        <v>225</v>
      </c>
      <c r="B10" s="3"/>
      <c r="C10" s="3"/>
      <c r="D10" s="3"/>
      <c r="E10" s="3"/>
      <c r="F10" s="3"/>
      <c r="G10" s="3"/>
      <c r="H10" s="3"/>
      <c r="I10" s="3"/>
    </row>
    <row r="11" spans="1:9" x14ac:dyDescent="0.15">
      <c r="A11" s="3" t="s">
        <v>226</v>
      </c>
      <c r="B11" s="3"/>
      <c r="C11" s="3"/>
      <c r="D11" s="3"/>
      <c r="E11" s="3"/>
      <c r="F11" s="3"/>
      <c r="G11" s="3"/>
      <c r="H11" s="3"/>
      <c r="I11" s="3"/>
    </row>
    <row r="12" spans="1:9" x14ac:dyDescent="0.15">
      <c r="A12" s="3" t="s">
        <v>223</v>
      </c>
      <c r="B12" s="3"/>
      <c r="C12" s="3"/>
      <c r="D12" s="3"/>
      <c r="E12" s="3"/>
      <c r="F12" s="3"/>
      <c r="G12" s="3"/>
      <c r="H12" s="3"/>
      <c r="I12" s="3"/>
    </row>
    <row r="13" spans="1:9" x14ac:dyDescent="0.15">
      <c r="A13" s="31" t="s">
        <v>224</v>
      </c>
      <c r="B13" s="3"/>
      <c r="C13" s="3"/>
      <c r="D13" s="3"/>
      <c r="E13" s="3"/>
      <c r="F13" s="3"/>
      <c r="G13" s="3"/>
      <c r="H13" s="3"/>
      <c r="I13" s="3"/>
    </row>
    <row r="14" spans="1:9" ht="14" thickBot="1" x14ac:dyDescent="0.2">
      <c r="A14" s="3"/>
      <c r="B14" s="3"/>
      <c r="C14" s="3"/>
      <c r="D14" s="3"/>
      <c r="E14" s="3"/>
      <c r="F14" s="3"/>
      <c r="G14" s="3"/>
      <c r="H14" s="3"/>
      <c r="I14" s="3"/>
    </row>
    <row r="15" spans="1:9" x14ac:dyDescent="0.15">
      <c r="A15" s="191" t="s">
        <v>164</v>
      </c>
      <c r="B15" s="286" t="s">
        <v>636</v>
      </c>
      <c r="C15" s="56"/>
      <c r="D15" s="56"/>
      <c r="E15" s="56"/>
      <c r="F15" s="124"/>
      <c r="G15" s="3"/>
      <c r="H15" s="3"/>
      <c r="I15" s="3"/>
    </row>
    <row r="16" spans="1:9" x14ac:dyDescent="0.15">
      <c r="A16" s="57"/>
      <c r="F16" s="58"/>
      <c r="G16" s="3"/>
      <c r="H16" s="3"/>
      <c r="I16" s="3"/>
    </row>
    <row r="17" spans="1:9" x14ac:dyDescent="0.15">
      <c r="A17" s="125" t="s">
        <v>690</v>
      </c>
      <c r="B17" s="14" t="s">
        <v>628</v>
      </c>
      <c r="C17" s="14" t="s">
        <v>155</v>
      </c>
      <c r="D17" s="14" t="s">
        <v>613</v>
      </c>
      <c r="E17" s="14" t="s">
        <v>156</v>
      </c>
      <c r="F17" s="127" t="s">
        <v>157</v>
      </c>
      <c r="G17" s="3"/>
      <c r="H17" s="3"/>
      <c r="I17" s="3"/>
    </row>
    <row r="18" spans="1:9" x14ac:dyDescent="0.15">
      <c r="A18" s="125" t="s">
        <v>158</v>
      </c>
      <c r="B18" s="163">
        <v>7</v>
      </c>
      <c r="C18" s="192">
        <v>298</v>
      </c>
      <c r="D18" s="165" t="s">
        <v>609</v>
      </c>
      <c r="E18" s="165" t="s">
        <v>609</v>
      </c>
      <c r="F18" s="273" t="s">
        <v>609</v>
      </c>
      <c r="G18" s="3"/>
      <c r="H18" s="3"/>
      <c r="I18" s="3"/>
    </row>
    <row r="19" spans="1:9" x14ac:dyDescent="0.15">
      <c r="A19" s="125" t="s">
        <v>159</v>
      </c>
      <c r="B19" s="163">
        <v>12</v>
      </c>
      <c r="C19" s="192">
        <v>75</v>
      </c>
      <c r="D19" s="165" t="s">
        <v>609</v>
      </c>
      <c r="E19" s="165" t="s">
        <v>609</v>
      </c>
      <c r="F19" s="273" t="s">
        <v>609</v>
      </c>
      <c r="G19" s="3"/>
      <c r="H19" s="3"/>
      <c r="I19" s="3"/>
    </row>
    <row r="20" spans="1:9" x14ac:dyDescent="0.15">
      <c r="A20" s="125" t="s">
        <v>7</v>
      </c>
      <c r="B20" s="163">
        <v>20</v>
      </c>
      <c r="C20" s="192">
        <v>345</v>
      </c>
      <c r="D20" s="165" t="s">
        <v>609</v>
      </c>
      <c r="E20" s="165" t="s">
        <v>609</v>
      </c>
      <c r="F20" s="273" t="s">
        <v>609</v>
      </c>
      <c r="G20" s="3"/>
      <c r="H20" s="3"/>
      <c r="I20" s="3"/>
    </row>
    <row r="21" spans="1:9" x14ac:dyDescent="0.15">
      <c r="A21" s="125" t="s">
        <v>11</v>
      </c>
      <c r="B21" s="163">
        <v>18</v>
      </c>
      <c r="C21" s="192">
        <v>25</v>
      </c>
      <c r="D21" s="165" t="s">
        <v>609</v>
      </c>
      <c r="E21" s="165" t="s">
        <v>609</v>
      </c>
      <c r="F21" s="273" t="s">
        <v>609</v>
      </c>
      <c r="G21" s="3"/>
      <c r="H21" s="3"/>
      <c r="I21" s="3"/>
    </row>
    <row r="22" spans="1:9" x14ac:dyDescent="0.15">
      <c r="A22" s="125" t="s">
        <v>160</v>
      </c>
      <c r="B22" s="163">
        <v>9</v>
      </c>
      <c r="C22" s="192">
        <v>89</v>
      </c>
      <c r="D22" s="165" t="s">
        <v>609</v>
      </c>
      <c r="E22" s="165" t="s">
        <v>609</v>
      </c>
      <c r="F22" s="273" t="s">
        <v>609</v>
      </c>
      <c r="G22" s="3"/>
      <c r="H22" s="3"/>
      <c r="I22" s="3"/>
    </row>
    <row r="23" spans="1:9" x14ac:dyDescent="0.15">
      <c r="A23" s="125" t="s">
        <v>161</v>
      </c>
      <c r="B23" s="163">
        <v>12</v>
      </c>
      <c r="C23" s="192">
        <v>130</v>
      </c>
      <c r="D23" s="165" t="s">
        <v>609</v>
      </c>
      <c r="E23" s="165" t="s">
        <v>609</v>
      </c>
      <c r="F23" s="273" t="s">
        <v>609</v>
      </c>
      <c r="G23" s="3"/>
      <c r="H23" s="3"/>
      <c r="I23" s="3"/>
    </row>
    <row r="24" spans="1:9" x14ac:dyDescent="0.15">
      <c r="A24" s="125" t="s">
        <v>2</v>
      </c>
      <c r="B24" s="163">
        <v>25</v>
      </c>
      <c r="C24" s="192">
        <v>25</v>
      </c>
      <c r="D24" s="165" t="s">
        <v>609</v>
      </c>
      <c r="E24" s="165" t="s">
        <v>609</v>
      </c>
      <c r="F24" s="273" t="s">
        <v>609</v>
      </c>
      <c r="G24" s="3"/>
      <c r="H24" s="3"/>
      <c r="I24" s="3"/>
    </row>
    <row r="25" spans="1:9" x14ac:dyDescent="0.15">
      <c r="A25" s="125" t="s">
        <v>9</v>
      </c>
      <c r="B25" s="163">
        <v>15</v>
      </c>
      <c r="C25" s="192">
        <v>79</v>
      </c>
      <c r="D25" s="165" t="s">
        <v>609</v>
      </c>
      <c r="E25" s="165" t="s">
        <v>609</v>
      </c>
      <c r="F25" s="273" t="s">
        <v>609</v>
      </c>
      <c r="G25" s="3"/>
      <c r="H25" s="3"/>
      <c r="I25" s="3"/>
    </row>
    <row r="26" spans="1:9" x14ac:dyDescent="0.15">
      <c r="A26" s="57"/>
      <c r="F26" s="58"/>
      <c r="G26" s="3"/>
      <c r="H26" s="3"/>
      <c r="I26" s="3"/>
    </row>
    <row r="27" spans="1:9" x14ac:dyDescent="0.15">
      <c r="A27" s="57"/>
      <c r="E27" s="19" t="s">
        <v>638</v>
      </c>
      <c r="F27" s="273" t="s">
        <v>609</v>
      </c>
      <c r="G27" s="3"/>
      <c r="H27" s="3"/>
      <c r="I27" s="3"/>
    </row>
    <row r="28" spans="1:9" x14ac:dyDescent="0.15">
      <c r="A28" s="57"/>
      <c r="E28" s="19" t="s">
        <v>162</v>
      </c>
      <c r="F28" s="273" t="s">
        <v>609</v>
      </c>
      <c r="G28" s="3"/>
      <c r="H28" s="3"/>
      <c r="I28" s="3"/>
    </row>
    <row r="29" spans="1:9" x14ac:dyDescent="0.15">
      <c r="A29" s="57"/>
      <c r="E29" s="64"/>
      <c r="F29" s="58"/>
      <c r="G29" s="3"/>
      <c r="H29" s="3"/>
      <c r="I29" s="3"/>
    </row>
    <row r="30" spans="1:9" ht="14" thickBot="1" x14ac:dyDescent="0.2">
      <c r="A30" s="59"/>
      <c r="B30" s="60"/>
      <c r="C30" s="60"/>
      <c r="D30" s="60"/>
      <c r="E30" s="126" t="s">
        <v>163</v>
      </c>
      <c r="F30" s="277" t="s">
        <v>609</v>
      </c>
      <c r="G30" s="31" t="str">
        <f>IF(F30=16745.4301,"richtig!","")</f>
        <v/>
      </c>
      <c r="H30" s="3"/>
      <c r="I30" s="3"/>
    </row>
    <row r="31" spans="1:9" x14ac:dyDescent="0.15">
      <c r="A31" s="3"/>
      <c r="B31" s="3"/>
      <c r="C31" s="3"/>
      <c r="D31" s="3"/>
      <c r="E31" s="3"/>
      <c r="F31" s="3"/>
      <c r="G31" s="3"/>
      <c r="H31" s="3"/>
      <c r="I31" s="3"/>
    </row>
    <row r="32" spans="1:9" x14ac:dyDescent="0.15">
      <c r="A32" s="3" t="s">
        <v>227</v>
      </c>
      <c r="B32" s="3"/>
      <c r="C32" s="3"/>
      <c r="D32" s="3"/>
      <c r="E32" s="3"/>
      <c r="F32" s="3"/>
      <c r="G32" s="3"/>
      <c r="H32" s="3"/>
      <c r="I32" s="3"/>
    </row>
    <row r="33" spans="1:9" x14ac:dyDescent="0.15">
      <c r="A33" s="3" t="s">
        <v>228</v>
      </c>
      <c r="B33" s="3"/>
      <c r="C33" s="3"/>
      <c r="D33" s="3"/>
      <c r="E33" s="3"/>
      <c r="F33" s="3"/>
      <c r="G33" s="3"/>
      <c r="H33" s="3"/>
      <c r="I33" s="3"/>
    </row>
    <row r="34" spans="1:9" x14ac:dyDescent="0.15">
      <c r="A34" s="3"/>
      <c r="B34" s="3"/>
      <c r="C34" s="3"/>
      <c r="D34" s="3"/>
      <c r="E34" s="3"/>
      <c r="F34" s="3"/>
      <c r="G34" s="3"/>
      <c r="H34" s="3"/>
      <c r="I34" s="3"/>
    </row>
    <row r="35" spans="1:9" x14ac:dyDescent="0.15">
      <c r="A35" s="7" t="s">
        <v>229</v>
      </c>
      <c r="B35" s="3"/>
      <c r="C35" s="3"/>
      <c r="D35" s="3"/>
      <c r="E35" s="3"/>
      <c r="F35" s="3"/>
      <c r="G35" s="3"/>
      <c r="H35" s="3"/>
      <c r="I35" s="3"/>
    </row>
    <row r="36" spans="1:9" x14ac:dyDescent="0.15">
      <c r="A36" s="3"/>
      <c r="B36" s="3"/>
      <c r="C36" s="3"/>
      <c r="D36" s="3"/>
      <c r="E36" s="3"/>
      <c r="F36" s="3"/>
      <c r="G36" s="3"/>
      <c r="H36" s="3"/>
      <c r="I36" s="3"/>
    </row>
    <row r="37" spans="1:9" x14ac:dyDescent="0.15">
      <c r="A37" s="3" t="s">
        <v>233</v>
      </c>
      <c r="B37" s="3"/>
      <c r="C37" s="3"/>
      <c r="D37" s="3"/>
      <c r="E37" s="3"/>
      <c r="F37" s="3"/>
      <c r="G37" s="3"/>
      <c r="H37" s="3"/>
      <c r="I37" s="3"/>
    </row>
    <row r="38" spans="1:9" x14ac:dyDescent="0.15">
      <c r="A38" s="3" t="s">
        <v>230</v>
      </c>
      <c r="B38" s="3"/>
      <c r="C38" s="3"/>
      <c r="D38" s="3"/>
      <c r="E38" s="3"/>
      <c r="F38" s="3"/>
      <c r="G38" s="3"/>
      <c r="H38" s="3"/>
      <c r="I38" s="3"/>
    </row>
    <row r="39" spans="1:9" x14ac:dyDescent="0.15">
      <c r="A39" s="3" t="s">
        <v>234</v>
      </c>
      <c r="B39" s="3"/>
      <c r="C39" s="3"/>
      <c r="D39" s="3"/>
      <c r="E39" s="3"/>
      <c r="F39" s="3"/>
      <c r="G39" s="3"/>
      <c r="H39" s="3"/>
      <c r="I39" s="3"/>
    </row>
    <row r="40" spans="1:9" x14ac:dyDescent="0.15">
      <c r="A40" s="3" t="s">
        <v>231</v>
      </c>
      <c r="B40" s="3"/>
      <c r="C40" s="3"/>
      <c r="D40" s="3"/>
      <c r="E40" s="3"/>
      <c r="F40" s="3"/>
      <c r="G40" s="3"/>
      <c r="H40" s="3"/>
      <c r="I40" s="3"/>
    </row>
    <row r="41" spans="1:9" ht="14" thickBot="1" x14ac:dyDescent="0.2">
      <c r="A41" s="3"/>
      <c r="B41" s="3"/>
      <c r="C41" s="3"/>
      <c r="D41" s="3"/>
      <c r="E41" s="3"/>
      <c r="F41" s="3"/>
      <c r="G41" s="3"/>
      <c r="H41" s="3"/>
      <c r="I41" s="3"/>
    </row>
    <row r="42" spans="1:9" x14ac:dyDescent="0.15">
      <c r="A42" s="191" t="s">
        <v>164</v>
      </c>
      <c r="B42" s="286" t="s">
        <v>636</v>
      </c>
      <c r="C42" s="56"/>
      <c r="D42" s="116" t="s">
        <v>232</v>
      </c>
      <c r="E42" s="287" t="s">
        <v>636</v>
      </c>
      <c r="F42" s="124"/>
      <c r="G42" s="3"/>
      <c r="H42" s="3"/>
      <c r="I42" s="3"/>
    </row>
    <row r="43" spans="1:9" x14ac:dyDescent="0.15">
      <c r="A43" s="57"/>
      <c r="F43" s="58"/>
      <c r="G43" s="3"/>
      <c r="H43" s="3"/>
      <c r="I43" s="3"/>
    </row>
    <row r="44" spans="1:9" x14ac:dyDescent="0.15">
      <c r="A44" s="125" t="s">
        <v>690</v>
      </c>
      <c r="B44" s="14" t="s">
        <v>628</v>
      </c>
      <c r="C44" s="14" t="s">
        <v>155</v>
      </c>
      <c r="D44" s="14" t="s">
        <v>613</v>
      </c>
      <c r="E44" s="14" t="s">
        <v>156</v>
      </c>
      <c r="F44" s="127" t="s">
        <v>157</v>
      </c>
      <c r="G44" s="3"/>
      <c r="H44" s="3"/>
      <c r="I44" s="3"/>
    </row>
    <row r="45" spans="1:9" x14ac:dyDescent="0.15">
      <c r="A45" s="125" t="s">
        <v>158</v>
      </c>
      <c r="B45" s="163">
        <v>7</v>
      </c>
      <c r="C45" s="192">
        <v>298</v>
      </c>
      <c r="D45" s="165" t="s">
        <v>609</v>
      </c>
      <c r="E45" s="165" t="s">
        <v>609</v>
      </c>
      <c r="F45" s="273" t="s">
        <v>609</v>
      </c>
      <c r="G45" s="3"/>
      <c r="H45" s="3"/>
      <c r="I45" s="3"/>
    </row>
    <row r="46" spans="1:9" x14ac:dyDescent="0.15">
      <c r="A46" s="125" t="s">
        <v>159</v>
      </c>
      <c r="B46" s="163">
        <v>12</v>
      </c>
      <c r="C46" s="192">
        <v>75</v>
      </c>
      <c r="D46" s="165" t="s">
        <v>609</v>
      </c>
      <c r="E46" s="165" t="s">
        <v>609</v>
      </c>
      <c r="F46" s="273" t="s">
        <v>609</v>
      </c>
      <c r="G46" s="3"/>
      <c r="H46" s="3"/>
      <c r="I46" s="3"/>
    </row>
    <row r="47" spans="1:9" x14ac:dyDescent="0.15">
      <c r="A47" s="125" t="s">
        <v>7</v>
      </c>
      <c r="B47" s="163">
        <v>20</v>
      </c>
      <c r="C47" s="192">
        <v>345</v>
      </c>
      <c r="D47" s="165" t="s">
        <v>609</v>
      </c>
      <c r="E47" s="165" t="s">
        <v>609</v>
      </c>
      <c r="F47" s="273" t="s">
        <v>609</v>
      </c>
      <c r="G47" s="3"/>
      <c r="H47" s="3"/>
      <c r="I47" s="3"/>
    </row>
    <row r="48" spans="1:9" x14ac:dyDescent="0.15">
      <c r="A48" s="125" t="s">
        <v>11</v>
      </c>
      <c r="B48" s="163">
        <v>18</v>
      </c>
      <c r="C48" s="192">
        <v>25</v>
      </c>
      <c r="D48" s="165" t="s">
        <v>609</v>
      </c>
      <c r="E48" s="165" t="s">
        <v>609</v>
      </c>
      <c r="F48" s="273" t="s">
        <v>609</v>
      </c>
      <c r="G48" s="3"/>
      <c r="H48" s="3"/>
      <c r="I48" s="3"/>
    </row>
    <row r="49" spans="1:9" x14ac:dyDescent="0.15">
      <c r="A49" s="125" t="s">
        <v>160</v>
      </c>
      <c r="B49" s="163">
        <v>9</v>
      </c>
      <c r="C49" s="192">
        <v>89</v>
      </c>
      <c r="D49" s="165" t="s">
        <v>609</v>
      </c>
      <c r="E49" s="165" t="s">
        <v>609</v>
      </c>
      <c r="F49" s="273" t="s">
        <v>609</v>
      </c>
      <c r="G49" s="3"/>
      <c r="H49" s="3"/>
      <c r="I49" s="3"/>
    </row>
    <row r="50" spans="1:9" x14ac:dyDescent="0.15">
      <c r="A50" s="125" t="s">
        <v>161</v>
      </c>
      <c r="B50" s="163">
        <v>12</v>
      </c>
      <c r="C50" s="192">
        <v>130</v>
      </c>
      <c r="D50" s="165" t="s">
        <v>609</v>
      </c>
      <c r="E50" s="165" t="s">
        <v>609</v>
      </c>
      <c r="F50" s="273" t="s">
        <v>609</v>
      </c>
      <c r="G50" s="3"/>
      <c r="H50" s="3"/>
      <c r="I50" s="3"/>
    </row>
    <row r="51" spans="1:9" x14ac:dyDescent="0.15">
      <c r="A51" s="125" t="s">
        <v>2</v>
      </c>
      <c r="B51" s="163">
        <v>25</v>
      </c>
      <c r="C51" s="192">
        <v>25</v>
      </c>
      <c r="D51" s="165" t="s">
        <v>609</v>
      </c>
      <c r="E51" s="165" t="s">
        <v>609</v>
      </c>
      <c r="F51" s="273" t="s">
        <v>609</v>
      </c>
      <c r="G51" s="3"/>
      <c r="H51" s="3"/>
      <c r="I51" s="3"/>
    </row>
    <row r="52" spans="1:9" x14ac:dyDescent="0.15">
      <c r="A52" s="125" t="s">
        <v>9</v>
      </c>
      <c r="B52" s="163">
        <v>15</v>
      </c>
      <c r="C52" s="192">
        <v>79</v>
      </c>
      <c r="D52" s="165" t="s">
        <v>609</v>
      </c>
      <c r="E52" s="165" t="s">
        <v>609</v>
      </c>
      <c r="F52" s="273" t="s">
        <v>609</v>
      </c>
      <c r="G52" s="3"/>
      <c r="H52" s="3"/>
      <c r="I52" s="3"/>
    </row>
    <row r="53" spans="1:9" x14ac:dyDescent="0.15">
      <c r="A53" s="57"/>
      <c r="F53" s="58"/>
      <c r="G53" s="3"/>
      <c r="H53" s="3"/>
      <c r="I53" s="3"/>
    </row>
    <row r="54" spans="1:9" x14ac:dyDescent="0.15">
      <c r="A54" s="57"/>
      <c r="E54" s="19" t="s">
        <v>638</v>
      </c>
      <c r="F54" s="273" t="s">
        <v>609</v>
      </c>
      <c r="G54" s="3"/>
      <c r="H54" s="3"/>
      <c r="I54" s="3"/>
    </row>
    <row r="55" spans="1:9" x14ac:dyDescent="0.15">
      <c r="A55" s="57"/>
      <c r="E55" s="19" t="s">
        <v>162</v>
      </c>
      <c r="F55" s="273" t="s">
        <v>609</v>
      </c>
      <c r="G55" s="3"/>
      <c r="H55" s="3"/>
      <c r="I55" s="3"/>
    </row>
    <row r="56" spans="1:9" x14ac:dyDescent="0.15">
      <c r="A56" s="57"/>
      <c r="E56" s="64"/>
      <c r="F56" s="58"/>
      <c r="G56" s="3"/>
      <c r="H56" s="3"/>
      <c r="I56" s="3"/>
    </row>
    <row r="57" spans="1:9" ht="14" thickBot="1" x14ac:dyDescent="0.2">
      <c r="A57" s="59"/>
      <c r="B57" s="60"/>
      <c r="C57" s="60"/>
      <c r="D57" s="60"/>
      <c r="E57" s="126" t="s">
        <v>163</v>
      </c>
      <c r="F57" s="277" t="s">
        <v>609</v>
      </c>
      <c r="G57" s="31" t="str">
        <f>IF(AND(F57=16745.4301,F57=17263.33),"richtig!","")</f>
        <v/>
      </c>
      <c r="H57" s="3"/>
      <c r="I57" s="3"/>
    </row>
    <row r="58" spans="1:9" x14ac:dyDescent="0.15">
      <c r="A58" s="3"/>
      <c r="B58" s="3"/>
      <c r="C58" s="3"/>
      <c r="D58" s="3"/>
      <c r="E58" s="3"/>
      <c r="F58" s="3"/>
      <c r="G58" s="3"/>
      <c r="H58" s="3"/>
      <c r="I58" s="3"/>
    </row>
    <row r="59" spans="1:9" x14ac:dyDescent="0.15">
      <c r="A59" s="3" t="s">
        <v>235</v>
      </c>
      <c r="B59" s="3"/>
      <c r="C59" s="3"/>
      <c r="D59" s="3"/>
      <c r="E59" s="3"/>
      <c r="F59" s="3"/>
      <c r="G59" s="3"/>
      <c r="H59" s="3"/>
      <c r="I59" s="3"/>
    </row>
    <row r="60" spans="1:9" x14ac:dyDescent="0.15">
      <c r="A60" s="3" t="s">
        <v>236</v>
      </c>
      <c r="B60" s="3"/>
      <c r="C60" s="3"/>
      <c r="D60" s="3"/>
      <c r="E60" s="3"/>
      <c r="F60" s="3"/>
      <c r="G60" s="3"/>
      <c r="H60" s="3"/>
      <c r="I60" s="3"/>
    </row>
    <row r="61" spans="1:9" x14ac:dyDescent="0.15">
      <c r="A61" s="3"/>
      <c r="B61" s="3"/>
      <c r="C61" s="3"/>
      <c r="D61" s="3"/>
      <c r="E61" s="3"/>
      <c r="F61" s="3"/>
      <c r="G61" s="3"/>
      <c r="H61" s="3"/>
      <c r="I61" s="3"/>
    </row>
    <row r="62" spans="1:9" x14ac:dyDescent="0.15">
      <c r="A62" s="3" t="s">
        <v>293</v>
      </c>
      <c r="B62" s="3"/>
      <c r="C62" s="3"/>
      <c r="D62" s="3"/>
      <c r="E62" s="3"/>
      <c r="F62" s="3"/>
      <c r="G62" s="3"/>
      <c r="H62" s="3"/>
      <c r="I62" s="3"/>
    </row>
    <row r="63" spans="1:9" x14ac:dyDescent="0.15">
      <c r="A63" s="3" t="s">
        <v>294</v>
      </c>
      <c r="B63" s="3"/>
      <c r="C63" s="3"/>
      <c r="D63" s="3"/>
      <c r="E63" s="3"/>
      <c r="F63" s="3"/>
      <c r="G63" s="3"/>
      <c r="H63" s="3"/>
      <c r="I63" s="3"/>
    </row>
    <row r="64" spans="1:9" x14ac:dyDescent="0.15">
      <c r="A64" s="3"/>
      <c r="B64" s="3"/>
      <c r="C64" s="3"/>
      <c r="D64" s="3"/>
      <c r="E64" s="3"/>
      <c r="F64" s="3"/>
      <c r="G64" s="3"/>
      <c r="H64" s="3"/>
      <c r="I64" s="3"/>
    </row>
    <row r="65" spans="1:9" x14ac:dyDescent="0.15">
      <c r="A65" s="3"/>
      <c r="B65" s="3"/>
      <c r="C65" s="3"/>
      <c r="D65" s="3"/>
      <c r="E65" s="3"/>
      <c r="F65" s="3"/>
      <c r="G65" s="3"/>
      <c r="H65" s="3"/>
      <c r="I65" s="3"/>
    </row>
    <row r="66" spans="1:9" x14ac:dyDescent="0.15">
      <c r="A66" s="69" t="s">
        <v>568</v>
      </c>
      <c r="B66" s="3"/>
      <c r="C66" s="3"/>
      <c r="D66" s="3"/>
      <c r="E66" s="3"/>
      <c r="F66" s="3"/>
      <c r="G66" s="3"/>
      <c r="H66" s="3"/>
      <c r="I66" s="3"/>
    </row>
    <row r="67" spans="1:9" x14ac:dyDescent="0.15">
      <c r="A67" s="3"/>
      <c r="B67" s="3"/>
      <c r="C67" s="3"/>
      <c r="D67" s="3"/>
      <c r="E67" s="3"/>
      <c r="F67" s="3"/>
      <c r="G67" s="3"/>
      <c r="H67" s="3"/>
      <c r="I67" s="3"/>
    </row>
    <row r="68" spans="1:9" x14ac:dyDescent="0.15">
      <c r="A68" s="3" t="s">
        <v>239</v>
      </c>
      <c r="B68" s="3"/>
      <c r="C68" s="3"/>
      <c r="D68" s="3"/>
      <c r="E68" s="3"/>
      <c r="F68" s="3"/>
      <c r="G68" s="3"/>
      <c r="H68" s="3"/>
      <c r="I68" s="3"/>
    </row>
    <row r="69" spans="1:9" x14ac:dyDescent="0.15">
      <c r="A69" s="3" t="s">
        <v>240</v>
      </c>
      <c r="B69" s="3"/>
      <c r="C69" s="3"/>
      <c r="D69" s="3"/>
      <c r="E69" s="3"/>
      <c r="F69" s="3"/>
      <c r="G69" s="3"/>
      <c r="H69" s="3"/>
      <c r="I69" s="3"/>
    </row>
    <row r="70" spans="1:9" x14ac:dyDescent="0.15">
      <c r="A70" s="3" t="s">
        <v>241</v>
      </c>
      <c r="B70" s="3"/>
      <c r="C70" s="3"/>
      <c r="D70" s="3"/>
      <c r="E70" s="3"/>
      <c r="F70" s="3"/>
      <c r="G70" s="3"/>
      <c r="H70" s="3"/>
      <c r="I70" s="3"/>
    </row>
    <row r="71" spans="1:9" x14ac:dyDescent="0.15">
      <c r="A71" s="3" t="s">
        <v>242</v>
      </c>
      <c r="B71" s="3"/>
      <c r="C71" s="3"/>
      <c r="D71" s="3"/>
      <c r="E71" s="3"/>
      <c r="F71" s="3"/>
      <c r="G71" s="3"/>
      <c r="H71" s="3"/>
      <c r="I71" s="3"/>
    </row>
    <row r="72" spans="1:9" x14ac:dyDescent="0.15">
      <c r="A72" s="3"/>
      <c r="B72" s="3"/>
      <c r="C72" s="3"/>
      <c r="D72" s="3"/>
      <c r="E72" s="3"/>
      <c r="F72" s="3"/>
      <c r="G72" s="3"/>
      <c r="H72" s="3"/>
      <c r="I72" s="3"/>
    </row>
    <row r="73" spans="1:9" x14ac:dyDescent="0.15">
      <c r="A73" t="s">
        <v>243</v>
      </c>
      <c r="B73" t="s">
        <v>244</v>
      </c>
      <c r="C73" t="s">
        <v>245</v>
      </c>
      <c r="D73" t="s">
        <v>246</v>
      </c>
      <c r="E73" t="s">
        <v>247</v>
      </c>
      <c r="F73" s="3"/>
      <c r="G73" s="3"/>
      <c r="H73" s="3"/>
      <c r="I73" s="3"/>
    </row>
    <row r="74" spans="1:9" x14ac:dyDescent="0.15">
      <c r="A74">
        <v>2006</v>
      </c>
      <c r="B74">
        <v>2500</v>
      </c>
      <c r="C74">
        <v>3.5000000000000003E-2</v>
      </c>
      <c r="D74" s="167" t="s">
        <v>609</v>
      </c>
      <c r="E74" s="167" t="s">
        <v>609</v>
      </c>
      <c r="F74" s="3"/>
      <c r="G74" s="3"/>
      <c r="H74" s="3"/>
      <c r="I74" s="3"/>
    </row>
    <row r="75" spans="1:9" x14ac:dyDescent="0.15">
      <c r="A75">
        <v>2007</v>
      </c>
      <c r="B75" s="167" t="s">
        <v>609</v>
      </c>
      <c r="C75" s="167" t="s">
        <v>609</v>
      </c>
      <c r="D75" s="167" t="s">
        <v>609</v>
      </c>
      <c r="E75" s="167" t="s">
        <v>609</v>
      </c>
      <c r="F75" s="3"/>
      <c r="G75" s="3"/>
      <c r="H75" s="3"/>
      <c r="I75" s="3"/>
    </row>
    <row r="76" spans="1:9" x14ac:dyDescent="0.15">
      <c r="A76">
        <v>2008</v>
      </c>
      <c r="B76" s="167" t="s">
        <v>609</v>
      </c>
      <c r="C76" s="167" t="s">
        <v>609</v>
      </c>
      <c r="D76" s="167" t="s">
        <v>609</v>
      </c>
      <c r="E76" s="167" t="s">
        <v>609</v>
      </c>
      <c r="F76" s="3"/>
      <c r="G76" s="3"/>
      <c r="H76" s="3"/>
      <c r="I76" s="3"/>
    </row>
    <row r="77" spans="1:9" x14ac:dyDescent="0.15">
      <c r="A77">
        <v>2009</v>
      </c>
      <c r="B77" s="167" t="s">
        <v>609</v>
      </c>
      <c r="C77" s="167" t="s">
        <v>609</v>
      </c>
      <c r="D77" s="167" t="s">
        <v>609</v>
      </c>
      <c r="E77" s="167" t="s">
        <v>609</v>
      </c>
      <c r="F77" s="3"/>
      <c r="G77" s="3"/>
      <c r="H77" s="3"/>
      <c r="I77" s="3"/>
    </row>
    <row r="78" spans="1:9" x14ac:dyDescent="0.15">
      <c r="A78">
        <v>2010</v>
      </c>
      <c r="B78" s="167" t="s">
        <v>609</v>
      </c>
      <c r="C78" s="167" t="s">
        <v>609</v>
      </c>
      <c r="D78" s="167" t="s">
        <v>609</v>
      </c>
      <c r="E78" s="167" t="s">
        <v>609</v>
      </c>
      <c r="F78" s="3"/>
      <c r="G78" s="3"/>
      <c r="H78" s="3"/>
      <c r="I78" s="3"/>
    </row>
    <row r="79" spans="1:9" x14ac:dyDescent="0.15">
      <c r="A79">
        <v>2011</v>
      </c>
      <c r="B79" s="167" t="s">
        <v>609</v>
      </c>
      <c r="C79" s="167" t="s">
        <v>609</v>
      </c>
      <c r="D79" s="167" t="s">
        <v>609</v>
      </c>
      <c r="E79" s="167" t="s">
        <v>609</v>
      </c>
      <c r="F79" s="3"/>
      <c r="G79" s="3"/>
      <c r="H79" s="3"/>
      <c r="I79" s="3"/>
    </row>
    <row r="80" spans="1:9" x14ac:dyDescent="0.15">
      <c r="A80">
        <v>2012</v>
      </c>
      <c r="B80" s="167" t="s">
        <v>609</v>
      </c>
      <c r="C80" s="167" t="s">
        <v>609</v>
      </c>
      <c r="D80" s="167" t="s">
        <v>609</v>
      </c>
      <c r="E80" s="167" t="s">
        <v>609</v>
      </c>
      <c r="F80" s="3"/>
      <c r="G80" s="3"/>
      <c r="H80" s="3"/>
      <c r="I80" s="3"/>
    </row>
    <row r="81" spans="1:9" x14ac:dyDescent="0.15">
      <c r="A81">
        <v>2013</v>
      </c>
      <c r="B81" s="167" t="s">
        <v>609</v>
      </c>
      <c r="C81" s="167" t="s">
        <v>609</v>
      </c>
      <c r="D81" s="167" t="s">
        <v>609</v>
      </c>
      <c r="E81" s="167" t="s">
        <v>609</v>
      </c>
      <c r="F81" s="3" t="str">
        <f>IF(E81=3180.698157,"richtig!","")</f>
        <v/>
      </c>
      <c r="G81" s="3"/>
      <c r="H81" s="3"/>
      <c r="I81" s="3"/>
    </row>
    <row r="82" spans="1:9" x14ac:dyDescent="0.15">
      <c r="B82" s="194"/>
      <c r="C82" s="194"/>
      <c r="D82" s="195" t="s">
        <v>260</v>
      </c>
      <c r="E82" s="167" t="s">
        <v>609</v>
      </c>
      <c r="F82" s="3" t="str">
        <f>IF(E82=680.698157,"richtig!","")</f>
        <v/>
      </c>
      <c r="G82" s="3"/>
      <c r="H82" s="3"/>
      <c r="I82" s="3" t="s">
        <v>551</v>
      </c>
    </row>
    <row r="83" spans="1:9" x14ac:dyDescent="0.15">
      <c r="A83" s="3"/>
      <c r="B83" s="3"/>
      <c r="C83" s="3"/>
      <c r="D83" s="3"/>
      <c r="E83" s="3"/>
      <c r="F83" s="3"/>
      <c r="G83" s="3"/>
      <c r="H83" s="3"/>
      <c r="I83" s="3"/>
    </row>
    <row r="84" spans="1:9" x14ac:dyDescent="0.15">
      <c r="A84" s="7" t="s">
        <v>248</v>
      </c>
      <c r="B84" s="3"/>
      <c r="C84" s="3"/>
      <c r="D84" s="3"/>
      <c r="E84" s="3"/>
      <c r="F84" s="3"/>
      <c r="G84" s="3"/>
      <c r="H84" s="3"/>
      <c r="I84" s="3"/>
    </row>
    <row r="85" spans="1:9" x14ac:dyDescent="0.15">
      <c r="A85" s="3"/>
      <c r="B85" s="3"/>
      <c r="C85" s="3"/>
      <c r="D85" s="3"/>
      <c r="E85" s="3"/>
      <c r="F85" s="3"/>
      <c r="G85" s="3"/>
      <c r="H85" s="3"/>
      <c r="I85" s="3"/>
    </row>
    <row r="86" spans="1:9" x14ac:dyDescent="0.15">
      <c r="A86" s="3" t="s">
        <v>249</v>
      </c>
      <c r="B86" s="3"/>
      <c r="C86" s="3"/>
      <c r="D86" s="3"/>
      <c r="E86" s="3"/>
      <c r="F86" s="3"/>
      <c r="G86" s="3"/>
      <c r="H86" s="128"/>
      <c r="I86" s="31" t="str">
        <f>IF(H86=3180.698157,"richtig!","")</f>
        <v/>
      </c>
    </row>
    <row r="87" spans="1:9" x14ac:dyDescent="0.15">
      <c r="A87" s="3" t="s">
        <v>250</v>
      </c>
      <c r="B87" s="3"/>
      <c r="C87" s="3"/>
      <c r="D87" s="3"/>
      <c r="E87" s="3"/>
      <c r="F87" s="3"/>
      <c r="G87" s="3"/>
      <c r="H87" s="128"/>
      <c r="I87" s="31" t="str">
        <f>IF(H87=680.698157,"richtig!","")</f>
        <v/>
      </c>
    </row>
    <row r="88" spans="1:9" x14ac:dyDescent="0.15">
      <c r="A88" s="3" t="s">
        <v>251</v>
      </c>
      <c r="B88" s="3"/>
      <c r="C88" s="3"/>
      <c r="D88" s="3"/>
      <c r="E88" s="3"/>
      <c r="F88" s="3"/>
      <c r="G88" s="3"/>
      <c r="H88" s="128"/>
      <c r="I88" s="31" t="str">
        <f>IF(H88=3402.154576,"richtig!","")</f>
        <v/>
      </c>
    </row>
    <row r="89" spans="1:9" x14ac:dyDescent="0.15">
      <c r="A89" s="3" t="s">
        <v>257</v>
      </c>
      <c r="B89" s="3"/>
      <c r="C89" s="3"/>
      <c r="D89" s="3"/>
      <c r="E89" s="3"/>
      <c r="F89" s="3"/>
      <c r="G89" s="3"/>
      <c r="H89" s="3"/>
      <c r="I89" s="3"/>
    </row>
    <row r="90" spans="1:9" x14ac:dyDescent="0.15">
      <c r="A90" s="3"/>
      <c r="B90" s="3"/>
      <c r="C90" s="3"/>
      <c r="D90" s="3"/>
      <c r="E90" s="3"/>
      <c r="F90" s="3"/>
      <c r="G90" s="3"/>
      <c r="H90" s="3"/>
      <c r="I90" s="3"/>
    </row>
    <row r="91" spans="1:9" x14ac:dyDescent="0.15">
      <c r="A91" s="3" t="s">
        <v>252</v>
      </c>
      <c r="B91" s="3"/>
      <c r="C91" s="3"/>
      <c r="D91" s="3"/>
      <c r="E91" s="3"/>
      <c r="F91" s="3"/>
      <c r="G91" s="3"/>
      <c r="H91" s="3"/>
      <c r="I91" s="3"/>
    </row>
    <row r="92" spans="1:9" x14ac:dyDescent="0.15">
      <c r="A92" s="3" t="s">
        <v>253</v>
      </c>
      <c r="B92" s="3"/>
      <c r="C92" s="3"/>
      <c r="D92" s="3"/>
      <c r="E92" s="3"/>
      <c r="F92" s="3"/>
      <c r="G92" s="3"/>
      <c r="H92" s="3"/>
      <c r="I92" s="3"/>
    </row>
    <row r="93" spans="1:9" x14ac:dyDescent="0.15">
      <c r="A93" s="3" t="s">
        <v>256</v>
      </c>
      <c r="B93" s="3"/>
      <c r="C93" s="3"/>
      <c r="D93" s="3"/>
      <c r="E93" s="3"/>
      <c r="F93" s="3"/>
      <c r="G93" s="3"/>
      <c r="H93" s="3"/>
      <c r="I93" s="3"/>
    </row>
    <row r="94" spans="1:9" x14ac:dyDescent="0.15">
      <c r="A94" s="3"/>
      <c r="B94" s="3"/>
      <c r="C94" s="3"/>
      <c r="D94" s="3"/>
      <c r="E94" s="3"/>
      <c r="F94" s="3"/>
      <c r="G94" s="3"/>
      <c r="H94" s="3"/>
      <c r="I94" s="3"/>
    </row>
    <row r="95" spans="1:9" x14ac:dyDescent="0.15">
      <c r="A95" s="3"/>
      <c r="B95" s="3"/>
      <c r="C95" s="3"/>
      <c r="D95" s="3"/>
      <c r="E95" s="3"/>
      <c r="F95" s="3"/>
      <c r="G95" s="3"/>
      <c r="H95" s="3"/>
      <c r="I95" s="3"/>
    </row>
    <row r="96" spans="1:9" x14ac:dyDescent="0.15">
      <c r="A96" t="s">
        <v>254</v>
      </c>
      <c r="B96" s="288" t="s">
        <v>636</v>
      </c>
      <c r="F96" s="3"/>
      <c r="G96" s="3"/>
      <c r="H96" s="3"/>
      <c r="I96" s="3"/>
    </row>
    <row r="97" spans="1:10" x14ac:dyDescent="0.15">
      <c r="A97" t="s">
        <v>255</v>
      </c>
      <c r="B97" s="288" t="s">
        <v>636</v>
      </c>
      <c r="F97" s="3"/>
      <c r="G97" s="3"/>
      <c r="H97" s="3"/>
      <c r="I97" s="3"/>
    </row>
    <row r="98" spans="1:10" x14ac:dyDescent="0.15">
      <c r="F98" s="3"/>
      <c r="G98" s="3"/>
      <c r="H98" s="3"/>
      <c r="I98" s="3"/>
    </row>
    <row r="99" spans="1:10" x14ac:dyDescent="0.15">
      <c r="A99" t="s">
        <v>243</v>
      </c>
      <c r="B99" t="s">
        <v>244</v>
      </c>
      <c r="C99" t="s">
        <v>245</v>
      </c>
      <c r="D99" t="s">
        <v>246</v>
      </c>
      <c r="E99" t="s">
        <v>247</v>
      </c>
      <c r="F99" s="3"/>
      <c r="G99" s="3"/>
      <c r="H99" s="3"/>
      <c r="I99" s="3"/>
    </row>
    <row r="100" spans="1:10" x14ac:dyDescent="0.15">
      <c r="A100">
        <v>2006</v>
      </c>
      <c r="B100" s="167" t="s">
        <v>609</v>
      </c>
      <c r="C100" s="167" t="s">
        <v>609</v>
      </c>
      <c r="D100" s="167" t="s">
        <v>609</v>
      </c>
      <c r="E100" s="167" t="s">
        <v>609</v>
      </c>
      <c r="F100" s="3"/>
      <c r="G100" s="3"/>
      <c r="H100" s="3"/>
      <c r="I100" s="3"/>
    </row>
    <row r="101" spans="1:10" x14ac:dyDescent="0.15">
      <c r="A101">
        <v>2007</v>
      </c>
      <c r="B101" s="167" t="s">
        <v>609</v>
      </c>
      <c r="C101" s="167" t="s">
        <v>609</v>
      </c>
      <c r="D101" s="167" t="s">
        <v>609</v>
      </c>
      <c r="E101" s="167" t="s">
        <v>609</v>
      </c>
      <c r="F101" s="3"/>
      <c r="G101" s="3"/>
      <c r="H101" s="3"/>
      <c r="I101" s="3"/>
    </row>
    <row r="102" spans="1:10" x14ac:dyDescent="0.15">
      <c r="A102">
        <v>2008</v>
      </c>
      <c r="B102" s="167" t="s">
        <v>609</v>
      </c>
      <c r="C102" s="167" t="s">
        <v>609</v>
      </c>
      <c r="D102" s="167" t="s">
        <v>609</v>
      </c>
      <c r="E102" s="167" t="s">
        <v>609</v>
      </c>
      <c r="F102" s="3"/>
      <c r="G102" s="3"/>
      <c r="H102" s="3"/>
      <c r="I102" s="3"/>
    </row>
    <row r="103" spans="1:10" x14ac:dyDescent="0.15">
      <c r="A103">
        <v>2009</v>
      </c>
      <c r="B103" s="167" t="s">
        <v>609</v>
      </c>
      <c r="C103" s="167" t="s">
        <v>609</v>
      </c>
      <c r="D103" s="167" t="s">
        <v>609</v>
      </c>
      <c r="E103" s="167" t="s">
        <v>609</v>
      </c>
      <c r="F103" s="3"/>
      <c r="G103" s="3"/>
      <c r="H103" s="3"/>
      <c r="I103" s="3"/>
    </row>
    <row r="104" spans="1:10" x14ac:dyDescent="0.15">
      <c r="A104">
        <v>2010</v>
      </c>
      <c r="B104" s="167" t="s">
        <v>609</v>
      </c>
      <c r="C104" s="167" t="s">
        <v>609</v>
      </c>
      <c r="D104" s="167" t="s">
        <v>609</v>
      </c>
      <c r="E104" s="167" t="s">
        <v>609</v>
      </c>
      <c r="F104" s="3"/>
      <c r="G104" s="3"/>
      <c r="H104" s="3"/>
      <c r="I104" s="3"/>
    </row>
    <row r="105" spans="1:10" x14ac:dyDescent="0.15">
      <c r="A105">
        <v>2011</v>
      </c>
      <c r="B105" s="167" t="s">
        <v>609</v>
      </c>
      <c r="C105" s="167" t="s">
        <v>609</v>
      </c>
      <c r="D105" s="167" t="s">
        <v>609</v>
      </c>
      <c r="E105" s="167" t="s">
        <v>609</v>
      </c>
      <c r="F105" s="3"/>
      <c r="G105" s="3"/>
      <c r="H105" s="3"/>
      <c r="I105" s="3"/>
    </row>
    <row r="106" spans="1:10" x14ac:dyDescent="0.15">
      <c r="A106">
        <v>2012</v>
      </c>
      <c r="B106" s="167" t="s">
        <v>609</v>
      </c>
      <c r="C106" s="167" t="s">
        <v>609</v>
      </c>
      <c r="D106" s="167" t="s">
        <v>609</v>
      </c>
      <c r="E106" s="167" t="s">
        <v>609</v>
      </c>
      <c r="F106" s="3"/>
      <c r="G106" s="3"/>
      <c r="H106" s="3"/>
      <c r="I106" s="3"/>
    </row>
    <row r="107" spans="1:10" x14ac:dyDescent="0.15">
      <c r="A107">
        <v>2013</v>
      </c>
      <c r="B107" s="167" t="s">
        <v>609</v>
      </c>
      <c r="C107" s="167" t="s">
        <v>609</v>
      </c>
      <c r="D107" s="167" t="s">
        <v>609</v>
      </c>
      <c r="E107" s="167" t="s">
        <v>609</v>
      </c>
      <c r="F107" s="3"/>
      <c r="G107" s="3"/>
      <c r="H107" s="3"/>
      <c r="I107" s="3"/>
    </row>
    <row r="108" spans="1:10" x14ac:dyDescent="0.15">
      <c r="B108" s="194"/>
      <c r="C108" s="194"/>
      <c r="D108" s="195" t="s">
        <v>260</v>
      </c>
      <c r="E108" s="167" t="s">
        <v>609</v>
      </c>
      <c r="F108" s="3"/>
      <c r="G108" s="3"/>
      <c r="H108" s="3"/>
      <c r="I108" s="3"/>
    </row>
    <row r="109" spans="1:10" x14ac:dyDescent="0.15">
      <c r="A109" s="3"/>
      <c r="B109" s="3"/>
      <c r="C109" s="3"/>
      <c r="D109" s="3"/>
      <c r="E109" s="3"/>
      <c r="F109" s="3"/>
      <c r="G109" s="3"/>
      <c r="H109" s="3"/>
      <c r="I109" s="3"/>
      <c r="J109" t="s">
        <v>551</v>
      </c>
    </row>
    <row r="110" spans="1:10" x14ac:dyDescent="0.15">
      <c r="A110" s="7" t="s">
        <v>258</v>
      </c>
      <c r="B110" s="3"/>
      <c r="C110" s="3"/>
      <c r="D110" s="3"/>
      <c r="E110" s="3"/>
      <c r="F110" s="3"/>
      <c r="G110" s="3"/>
      <c r="H110" s="3"/>
      <c r="I110" s="3"/>
    </row>
    <row r="111" spans="1:10" x14ac:dyDescent="0.15">
      <c r="A111" s="3"/>
      <c r="B111" s="3"/>
      <c r="C111" s="3"/>
      <c r="D111" s="3"/>
      <c r="E111" s="3"/>
      <c r="F111" s="3"/>
      <c r="G111" s="3"/>
      <c r="H111" s="3"/>
      <c r="I111" s="3"/>
    </row>
    <row r="112" spans="1:10" x14ac:dyDescent="0.15">
      <c r="A112" s="3" t="s">
        <v>259</v>
      </c>
      <c r="B112" s="3"/>
      <c r="C112" s="3"/>
      <c r="D112" s="3"/>
      <c r="E112" s="3"/>
      <c r="F112" s="3"/>
      <c r="G112" s="3"/>
      <c r="H112" s="3"/>
      <c r="I112" s="128"/>
      <c r="J112" s="15" t="str">
        <f>IF(I112=6579.6589,"richtig!","")</f>
        <v/>
      </c>
    </row>
    <row r="113" spans="1:10" x14ac:dyDescent="0.15">
      <c r="A113" s="3" t="s">
        <v>261</v>
      </c>
      <c r="B113" s="3"/>
      <c r="C113" s="3"/>
      <c r="D113" s="3"/>
      <c r="E113" s="3"/>
      <c r="F113" s="3"/>
      <c r="G113" s="3"/>
      <c r="H113" s="3"/>
      <c r="I113" s="128"/>
      <c r="J113" s="15" t="str">
        <f>IF(I113=1579.6589,"richtig!","")</f>
        <v/>
      </c>
    </row>
    <row r="114" spans="1:10" x14ac:dyDescent="0.15">
      <c r="A114" s="3" t="s">
        <v>262</v>
      </c>
      <c r="B114" s="3"/>
      <c r="C114" s="3"/>
      <c r="D114" s="3"/>
      <c r="E114" s="3"/>
      <c r="F114" s="3"/>
      <c r="G114" s="3"/>
      <c r="H114" s="3"/>
      <c r="I114" s="128"/>
      <c r="J114" s="15" t="str">
        <f>IF(I114=4160.40014,"richtig!","")</f>
        <v/>
      </c>
    </row>
    <row r="115" spans="1:10" x14ac:dyDescent="0.15">
      <c r="A115" s="3" t="s">
        <v>265</v>
      </c>
      <c r="B115" s="3"/>
      <c r="C115" s="3"/>
      <c r="D115" s="3"/>
      <c r="E115" s="3"/>
      <c r="F115" s="3"/>
      <c r="G115" s="3"/>
      <c r="H115" s="3"/>
      <c r="I115" s="128"/>
      <c r="J115" s="15" t="str">
        <f>IF(I115=660.40014,"richtig!","")</f>
        <v/>
      </c>
    </row>
    <row r="116" spans="1:10" x14ac:dyDescent="0.15">
      <c r="A116" s="3" t="s">
        <v>266</v>
      </c>
      <c r="B116" s="3"/>
      <c r="C116" s="3"/>
      <c r="D116" s="3"/>
      <c r="E116" s="3"/>
      <c r="F116" s="3"/>
      <c r="G116" s="3"/>
      <c r="H116" s="3"/>
      <c r="I116" s="128"/>
      <c r="J116" s="15" t="str">
        <f>IF(I116=10206.4637,"richtig!","")</f>
        <v/>
      </c>
    </row>
    <row r="117" spans="1:10" x14ac:dyDescent="0.15">
      <c r="A117" s="3" t="s">
        <v>267</v>
      </c>
      <c r="B117" s="3"/>
      <c r="C117" s="3"/>
      <c r="D117" s="3"/>
      <c r="E117" s="3"/>
      <c r="F117" s="3"/>
      <c r="G117" s="3"/>
      <c r="H117" s="3"/>
      <c r="I117" s="128"/>
      <c r="J117" s="15" t="str">
        <f>IF(I117=2706.4637,"richtig!","")</f>
        <v/>
      </c>
    </row>
    <row r="118" spans="1:10" x14ac:dyDescent="0.15">
      <c r="A118" s="3" t="s">
        <v>271</v>
      </c>
      <c r="B118" s="3"/>
      <c r="C118" s="3"/>
      <c r="D118" s="3"/>
      <c r="E118" s="3"/>
      <c r="F118" s="3"/>
      <c r="G118" s="3"/>
      <c r="H118" s="3"/>
      <c r="I118" s="3"/>
    </row>
    <row r="119" spans="1:10" x14ac:dyDescent="0.15">
      <c r="A119" s="3"/>
      <c r="B119" s="3"/>
      <c r="C119" s="3"/>
      <c r="D119" s="3"/>
      <c r="E119" s="3"/>
      <c r="F119" s="3"/>
      <c r="G119" s="3"/>
      <c r="H119" s="3"/>
      <c r="I119" s="3"/>
    </row>
    <row r="120" spans="1:10" x14ac:dyDescent="0.15">
      <c r="A120" s="3"/>
      <c r="B120" s="3"/>
      <c r="C120" s="3"/>
      <c r="D120" s="3"/>
      <c r="E120" s="3"/>
      <c r="F120" s="3"/>
      <c r="G120" s="3"/>
      <c r="H120" s="3"/>
      <c r="I120" s="3"/>
    </row>
    <row r="121" spans="1:10" x14ac:dyDescent="0.15">
      <c r="A121" s="7" t="s">
        <v>268</v>
      </c>
      <c r="B121" s="3"/>
      <c r="C121" s="3"/>
      <c r="D121" s="3"/>
      <c r="E121" s="3"/>
      <c r="F121" s="3"/>
      <c r="G121" s="3"/>
      <c r="H121" s="3"/>
      <c r="I121" s="3"/>
    </row>
    <row r="122" spans="1:10" x14ac:dyDescent="0.15">
      <c r="A122" s="3"/>
      <c r="B122" s="3"/>
      <c r="C122" s="3"/>
      <c r="D122" s="3"/>
      <c r="E122" s="3"/>
      <c r="F122" s="3"/>
      <c r="G122" s="3"/>
      <c r="H122" s="3"/>
      <c r="I122" s="3"/>
    </row>
    <row r="123" spans="1:10" x14ac:dyDescent="0.15">
      <c r="A123" s="3" t="s">
        <v>269</v>
      </c>
      <c r="B123" s="3"/>
      <c r="C123" s="3"/>
      <c r="D123" s="3"/>
      <c r="E123" s="3"/>
      <c r="F123" s="3"/>
      <c r="G123" s="3"/>
      <c r="H123" s="3"/>
      <c r="I123" s="3"/>
    </row>
    <row r="124" spans="1:10" x14ac:dyDescent="0.15">
      <c r="A124" s="3" t="s">
        <v>270</v>
      </c>
      <c r="B124" s="3"/>
      <c r="C124" s="3"/>
      <c r="D124" s="3"/>
      <c r="E124" s="3"/>
      <c r="F124" s="3"/>
      <c r="G124" s="3"/>
      <c r="H124" s="3"/>
      <c r="I124" s="3"/>
    </row>
    <row r="125" spans="1:10" x14ac:dyDescent="0.15">
      <c r="A125" s="3"/>
      <c r="B125" s="3"/>
      <c r="C125" s="3"/>
      <c r="D125" s="3"/>
      <c r="E125" s="3"/>
      <c r="F125" s="3"/>
      <c r="G125" s="3"/>
      <c r="H125" s="3"/>
      <c r="I125" s="3"/>
    </row>
    <row r="126" spans="1:10" x14ac:dyDescent="0.15">
      <c r="A126" t="s">
        <v>254</v>
      </c>
      <c r="B126" s="288" t="s">
        <v>636</v>
      </c>
      <c r="F126" s="3"/>
      <c r="G126" s="3"/>
      <c r="H126" s="3"/>
      <c r="I126" s="3"/>
    </row>
    <row r="127" spans="1:10" x14ac:dyDescent="0.15">
      <c r="F127" s="3"/>
      <c r="G127" s="3"/>
      <c r="H127" s="3"/>
      <c r="I127" s="3"/>
    </row>
    <row r="128" spans="1:10" x14ac:dyDescent="0.15">
      <c r="A128" t="s">
        <v>243</v>
      </c>
      <c r="B128" t="s">
        <v>244</v>
      </c>
      <c r="C128" t="s">
        <v>245</v>
      </c>
      <c r="D128" t="s">
        <v>246</v>
      </c>
      <c r="E128" t="s">
        <v>247</v>
      </c>
      <c r="F128" s="3"/>
      <c r="G128" s="3"/>
      <c r="H128" s="3"/>
      <c r="I128" s="3"/>
    </row>
    <row r="129" spans="1:10" x14ac:dyDescent="0.15">
      <c r="A129">
        <v>2006</v>
      </c>
      <c r="B129" s="167" t="s">
        <v>609</v>
      </c>
      <c r="C129" s="167" t="s">
        <v>609</v>
      </c>
      <c r="D129" s="167" t="s">
        <v>609</v>
      </c>
      <c r="E129" s="167" t="s">
        <v>609</v>
      </c>
      <c r="F129" s="3"/>
      <c r="G129" s="3"/>
      <c r="H129" s="3"/>
      <c r="I129" s="3"/>
    </row>
    <row r="130" spans="1:10" x14ac:dyDescent="0.15">
      <c r="A130">
        <v>2007</v>
      </c>
      <c r="B130" s="167" t="s">
        <v>609</v>
      </c>
      <c r="C130" s="167" t="s">
        <v>609</v>
      </c>
      <c r="D130" s="167" t="s">
        <v>609</v>
      </c>
      <c r="E130" s="167" t="s">
        <v>609</v>
      </c>
      <c r="F130" s="3"/>
      <c r="G130" s="3"/>
      <c r="H130" s="3"/>
      <c r="I130" s="3"/>
    </row>
    <row r="131" spans="1:10" x14ac:dyDescent="0.15">
      <c r="A131">
        <v>2008</v>
      </c>
      <c r="B131" s="167" t="s">
        <v>609</v>
      </c>
      <c r="C131" s="167" t="s">
        <v>609</v>
      </c>
      <c r="D131" s="167" t="s">
        <v>609</v>
      </c>
      <c r="E131" s="167" t="s">
        <v>609</v>
      </c>
      <c r="F131" s="3"/>
      <c r="G131" s="3"/>
      <c r="H131" s="3"/>
      <c r="I131" s="3"/>
    </row>
    <row r="132" spans="1:10" x14ac:dyDescent="0.15">
      <c r="A132">
        <v>2009</v>
      </c>
      <c r="B132" s="167" t="s">
        <v>609</v>
      </c>
      <c r="C132" s="167" t="s">
        <v>609</v>
      </c>
      <c r="D132" s="167" t="s">
        <v>609</v>
      </c>
      <c r="E132" s="167" t="s">
        <v>609</v>
      </c>
      <c r="F132" s="3"/>
      <c r="G132" s="3"/>
      <c r="H132" s="3"/>
      <c r="I132" s="3"/>
    </row>
    <row r="133" spans="1:10" x14ac:dyDescent="0.15">
      <c r="A133">
        <v>2010</v>
      </c>
      <c r="B133" s="167" t="s">
        <v>609</v>
      </c>
      <c r="C133" s="167" t="s">
        <v>609</v>
      </c>
      <c r="D133" s="167" t="s">
        <v>609</v>
      </c>
      <c r="E133" s="167" t="s">
        <v>609</v>
      </c>
      <c r="F133" s="3"/>
      <c r="G133" s="3"/>
      <c r="H133" s="3"/>
      <c r="I133" s="3"/>
    </row>
    <row r="134" spans="1:10" x14ac:dyDescent="0.15">
      <c r="A134">
        <v>2011</v>
      </c>
      <c r="B134" s="167" t="s">
        <v>609</v>
      </c>
      <c r="C134" s="167" t="s">
        <v>609</v>
      </c>
      <c r="D134" s="167" t="s">
        <v>609</v>
      </c>
      <c r="E134" s="167" t="s">
        <v>609</v>
      </c>
      <c r="F134" s="3"/>
      <c r="G134" s="3"/>
      <c r="H134" s="3"/>
      <c r="I134" s="3"/>
    </row>
    <row r="135" spans="1:10" x14ac:dyDescent="0.15">
      <c r="A135">
        <v>2012</v>
      </c>
      <c r="B135" s="167" t="s">
        <v>609</v>
      </c>
      <c r="C135" s="167" t="s">
        <v>609</v>
      </c>
      <c r="D135" s="167" t="s">
        <v>609</v>
      </c>
      <c r="E135" s="167" t="s">
        <v>609</v>
      </c>
      <c r="F135" s="3"/>
      <c r="G135" s="3"/>
      <c r="H135" s="3"/>
      <c r="I135" s="3"/>
    </row>
    <row r="136" spans="1:10" x14ac:dyDescent="0.15">
      <c r="A136">
        <v>2013</v>
      </c>
      <c r="B136" s="167" t="s">
        <v>609</v>
      </c>
      <c r="C136" s="167" t="s">
        <v>609</v>
      </c>
      <c r="D136" s="167" t="s">
        <v>609</v>
      </c>
      <c r="E136" s="167" t="s">
        <v>609</v>
      </c>
      <c r="F136" s="3"/>
      <c r="G136" s="3"/>
      <c r="H136" s="3"/>
      <c r="I136" s="3"/>
    </row>
    <row r="137" spans="1:10" x14ac:dyDescent="0.15">
      <c r="B137" s="194"/>
      <c r="C137" s="194"/>
      <c r="D137" s="195" t="s">
        <v>260</v>
      </c>
      <c r="E137" s="167" t="s">
        <v>609</v>
      </c>
      <c r="F137" s="3"/>
      <c r="G137" s="3"/>
      <c r="H137" s="3"/>
      <c r="I137" s="3"/>
    </row>
    <row r="138" spans="1:10" x14ac:dyDescent="0.15">
      <c r="A138" s="3"/>
      <c r="B138" s="3"/>
      <c r="C138" s="3"/>
      <c r="D138" s="3"/>
      <c r="E138" s="3"/>
      <c r="F138" s="3"/>
      <c r="G138" s="3"/>
      <c r="H138" s="3"/>
      <c r="I138" s="3"/>
    </row>
    <row r="139" spans="1:10" x14ac:dyDescent="0.15">
      <c r="A139" s="7" t="s">
        <v>258</v>
      </c>
      <c r="B139" s="3"/>
      <c r="C139" s="3"/>
      <c r="D139" s="3"/>
      <c r="E139" s="3"/>
      <c r="F139" s="3"/>
      <c r="G139" s="3"/>
      <c r="H139" s="3"/>
      <c r="I139" s="3"/>
    </row>
    <row r="140" spans="1:10" x14ac:dyDescent="0.15">
      <c r="A140" s="3"/>
      <c r="B140" s="3"/>
      <c r="C140" s="3"/>
      <c r="D140" s="3"/>
      <c r="E140" s="3"/>
      <c r="F140" s="3"/>
      <c r="G140" s="3"/>
      <c r="H140" s="3"/>
      <c r="I140" s="3"/>
      <c r="J140" t="s">
        <v>551</v>
      </c>
    </row>
    <row r="141" spans="1:10" x14ac:dyDescent="0.15">
      <c r="A141" s="3" t="s">
        <v>272</v>
      </c>
      <c r="B141" s="3"/>
      <c r="C141" s="3"/>
      <c r="D141" s="3"/>
      <c r="E141" s="3"/>
      <c r="F141" s="3"/>
      <c r="G141" s="3"/>
      <c r="H141" s="128"/>
      <c r="I141" s="31" t="str">
        <f>IF(H141=8269.81521,"richtig!","")</f>
        <v/>
      </c>
    </row>
    <row r="142" spans="1:10" x14ac:dyDescent="0.15">
      <c r="A142" s="3" t="s">
        <v>261</v>
      </c>
      <c r="B142" s="3"/>
      <c r="C142" s="3"/>
      <c r="D142" s="3"/>
      <c r="E142" s="3"/>
      <c r="F142" s="3"/>
      <c r="G142" s="3"/>
      <c r="H142" s="128"/>
      <c r="I142" s="31" t="str">
        <f>IF(H142=1769.81521,"richtig!","")</f>
        <v/>
      </c>
    </row>
    <row r="143" spans="1:10" x14ac:dyDescent="0.15">
      <c r="A143" s="3" t="s">
        <v>273</v>
      </c>
      <c r="B143" s="3"/>
      <c r="C143" s="3"/>
      <c r="D143" s="3"/>
      <c r="E143" s="3"/>
      <c r="F143" s="3"/>
      <c r="G143" s="3"/>
      <c r="H143" s="128"/>
      <c r="I143" s="31" t="str">
        <f>IF(H143=12928.1874,"richtig!","")</f>
        <v/>
      </c>
    </row>
    <row r="144" spans="1:10" x14ac:dyDescent="0.15">
      <c r="A144" s="3" t="s">
        <v>265</v>
      </c>
      <c r="B144" s="3"/>
      <c r="C144" s="3"/>
      <c r="D144" s="3"/>
      <c r="E144" s="3"/>
      <c r="F144" s="3"/>
      <c r="G144" s="3"/>
      <c r="H144" s="128"/>
      <c r="I144" s="31" t="str">
        <f>IF(H144=3428.1874,"richtig!","")</f>
        <v/>
      </c>
    </row>
    <row r="145" spans="1:25" x14ac:dyDescent="0.15">
      <c r="A145" s="3" t="s">
        <v>274</v>
      </c>
      <c r="B145" s="3"/>
      <c r="C145" s="3"/>
      <c r="D145" s="3"/>
      <c r="E145" s="3"/>
      <c r="F145" s="3"/>
      <c r="G145" s="3"/>
      <c r="H145" s="3"/>
      <c r="I145" s="3"/>
    </row>
    <row r="146" spans="1:25" x14ac:dyDescent="0.15">
      <c r="A146" s="3"/>
      <c r="B146" s="3"/>
      <c r="C146" s="3"/>
      <c r="D146" s="3"/>
      <c r="E146" s="3"/>
      <c r="F146" s="3"/>
      <c r="G146" s="3"/>
      <c r="H146" s="3"/>
      <c r="I146" s="3"/>
    </row>
    <row r="147" spans="1:25" x14ac:dyDescent="0.15">
      <c r="A147" s="3"/>
      <c r="B147" s="3"/>
      <c r="C147" s="3"/>
      <c r="D147" s="3"/>
      <c r="E147" s="3"/>
      <c r="F147" s="3"/>
      <c r="G147" s="3"/>
      <c r="H147" s="3"/>
      <c r="I147" s="3"/>
    </row>
    <row r="148" spans="1:25" x14ac:dyDescent="0.15">
      <c r="A148" s="69" t="s">
        <v>575</v>
      </c>
      <c r="B148" s="3"/>
      <c r="C148" s="3"/>
      <c r="D148" s="3"/>
      <c r="E148" s="3"/>
      <c r="F148" s="3"/>
      <c r="G148" s="3"/>
      <c r="H148" s="3"/>
      <c r="I148" s="3"/>
    </row>
    <row r="149" spans="1:25" x14ac:dyDescent="0.15">
      <c r="A149" s="3"/>
      <c r="B149" s="3"/>
      <c r="C149" s="3"/>
      <c r="D149" s="3"/>
      <c r="E149" s="3"/>
      <c r="F149" s="3"/>
      <c r="G149" s="3"/>
      <c r="H149" s="3"/>
      <c r="I149" s="3"/>
    </row>
    <row r="150" spans="1:25" x14ac:dyDescent="0.15">
      <c r="A150" s="3" t="s">
        <v>282</v>
      </c>
      <c r="B150" s="3"/>
      <c r="C150" s="3"/>
      <c r="D150" s="3"/>
      <c r="E150" s="3"/>
      <c r="F150" s="3"/>
      <c r="G150" s="3"/>
      <c r="H150" s="3"/>
      <c r="I150" s="3"/>
    </row>
    <row r="151" spans="1:25" x14ac:dyDescent="0.15">
      <c r="A151" s="3" t="s">
        <v>283</v>
      </c>
      <c r="B151" s="3"/>
      <c r="C151" s="3"/>
      <c r="D151" s="3"/>
      <c r="E151" s="3"/>
      <c r="F151" s="3"/>
      <c r="G151" s="3"/>
      <c r="H151" s="3"/>
      <c r="I151" s="3"/>
    </row>
    <row r="152" spans="1:25" x14ac:dyDescent="0.15">
      <c r="A152" s="3" t="s">
        <v>284</v>
      </c>
      <c r="B152" s="3"/>
      <c r="C152" s="3"/>
      <c r="D152" s="3"/>
      <c r="E152" s="3"/>
      <c r="F152" s="3"/>
      <c r="G152" s="3"/>
      <c r="H152" s="3"/>
      <c r="I152" s="3"/>
    </row>
    <row r="153" spans="1:25" x14ac:dyDescent="0.15">
      <c r="A153" s="3" t="s">
        <v>285</v>
      </c>
      <c r="B153" s="3"/>
      <c r="C153" s="3"/>
      <c r="D153" s="3"/>
      <c r="E153" s="3"/>
      <c r="F153" s="3"/>
      <c r="G153" s="3"/>
      <c r="H153" s="3"/>
      <c r="I153" s="3"/>
    </row>
    <row r="154" spans="1:25" x14ac:dyDescent="0.15">
      <c r="A154" s="3" t="s">
        <v>286</v>
      </c>
      <c r="B154" s="3"/>
      <c r="C154" s="3"/>
      <c r="D154" s="3"/>
      <c r="E154" s="3"/>
      <c r="F154" s="3"/>
      <c r="G154" s="3"/>
      <c r="H154" s="3"/>
      <c r="I154" s="3"/>
    </row>
    <row r="155" spans="1:25" x14ac:dyDescent="0.15">
      <c r="A155" s="3" t="s">
        <v>287</v>
      </c>
      <c r="B155" s="3"/>
      <c r="C155" s="3"/>
      <c r="D155" s="3"/>
      <c r="E155" s="3"/>
      <c r="F155" s="3"/>
      <c r="G155" s="3"/>
      <c r="H155" s="3"/>
      <c r="I155" s="3"/>
    </row>
    <row r="156" spans="1:25" x14ac:dyDescent="0.15">
      <c r="A156" s="3" t="s">
        <v>288</v>
      </c>
      <c r="B156" s="3"/>
      <c r="C156" s="3"/>
      <c r="D156" s="3"/>
      <c r="E156" s="3"/>
      <c r="F156" s="3"/>
      <c r="G156" s="3"/>
      <c r="H156" s="3"/>
      <c r="I156" s="3"/>
    </row>
    <row r="157" spans="1:25" x14ac:dyDescent="0.15">
      <c r="A157" s="3"/>
      <c r="B157" s="3"/>
      <c r="C157" s="3"/>
      <c r="D157" s="3"/>
      <c r="E157" s="3"/>
      <c r="F157" s="3"/>
      <c r="G157" s="3"/>
      <c r="H157" s="3"/>
      <c r="I157" s="3"/>
    </row>
    <row r="158" spans="1:25" x14ac:dyDescent="0.15">
      <c r="A158" s="3"/>
      <c r="B158" s="3"/>
      <c r="C158" s="3"/>
      <c r="D158" s="3"/>
      <c r="E158" s="3"/>
      <c r="F158" s="3"/>
      <c r="G158" s="3"/>
      <c r="H158" s="3"/>
      <c r="I158" s="3"/>
    </row>
    <row r="159" spans="1:25" x14ac:dyDescent="0.15">
      <c r="A159" s="429" t="s">
        <v>275</v>
      </c>
      <c r="B159" s="429"/>
      <c r="C159" s="429"/>
      <c r="D159" s="429"/>
      <c r="E159" s="429"/>
      <c r="F159" s="429"/>
      <c r="G159" s="429"/>
      <c r="H159" s="429"/>
      <c r="I159" s="429"/>
      <c r="J159" s="429"/>
      <c r="K159" s="429"/>
      <c r="L159" s="429"/>
      <c r="M159" s="429"/>
      <c r="N159" s="429"/>
      <c r="O159" s="429"/>
      <c r="P159" s="429"/>
      <c r="Q159" s="429"/>
      <c r="R159" s="429"/>
      <c r="S159" s="196"/>
      <c r="T159" s="196"/>
      <c r="U159" s="196"/>
      <c r="V159" s="196"/>
      <c r="W159" s="196"/>
      <c r="X159" s="196"/>
      <c r="Y159" s="196"/>
    </row>
    <row r="160" spans="1:25" x14ac:dyDescent="0.15">
      <c r="A160" s="429"/>
      <c r="B160" s="429"/>
      <c r="C160" s="429"/>
      <c r="D160" s="429"/>
      <c r="E160" s="429"/>
      <c r="F160" s="429"/>
      <c r="G160" s="429"/>
      <c r="H160" s="429"/>
      <c r="I160" s="429"/>
      <c r="J160" s="429"/>
      <c r="K160" s="429"/>
      <c r="L160" s="429"/>
      <c r="M160" s="429"/>
      <c r="N160" s="429"/>
      <c r="O160" s="429"/>
      <c r="P160" s="429"/>
      <c r="Q160" s="429"/>
      <c r="R160" s="429"/>
      <c r="S160" s="196"/>
      <c r="T160" s="196"/>
      <c r="U160" s="196"/>
      <c r="V160" s="196"/>
      <c r="W160" s="196"/>
      <c r="X160" s="196"/>
      <c r="Y160" s="196"/>
    </row>
    <row r="161" spans="1:25" ht="23" x14ac:dyDescent="0.15">
      <c r="A161" s="197"/>
      <c r="B161" s="197"/>
      <c r="C161" s="197"/>
      <c r="D161" s="197"/>
      <c r="E161" s="197"/>
      <c r="F161" s="197"/>
      <c r="G161" s="197"/>
      <c r="H161" s="197"/>
      <c r="I161" s="197"/>
      <c r="J161" s="197"/>
      <c r="K161" s="197"/>
      <c r="L161" s="197"/>
      <c r="M161" s="197"/>
      <c r="N161" s="197"/>
      <c r="O161" s="197"/>
      <c r="P161" s="197"/>
      <c r="Q161" s="197"/>
      <c r="R161" s="197"/>
      <c r="S161" s="196"/>
      <c r="T161" s="196"/>
      <c r="U161" s="196"/>
      <c r="V161" s="196"/>
      <c r="W161" s="196"/>
      <c r="X161" s="196"/>
      <c r="Y161" s="196"/>
    </row>
    <row r="162" spans="1:25" ht="23" x14ac:dyDescent="0.15">
      <c r="A162" s="197"/>
      <c r="B162" s="197"/>
      <c r="C162" s="197"/>
      <c r="D162" s="197"/>
      <c r="E162" s="197"/>
      <c r="F162" s="197"/>
      <c r="G162" s="197"/>
      <c r="H162" s="197"/>
      <c r="I162" s="197"/>
      <c r="J162" s="197"/>
      <c r="K162" s="197"/>
      <c r="L162" s="197"/>
      <c r="M162" s="197"/>
      <c r="N162" s="197"/>
      <c r="O162" s="197"/>
      <c r="P162" s="197"/>
      <c r="Q162" s="197"/>
      <c r="R162" s="197"/>
      <c r="S162" s="196"/>
      <c r="T162" s="196"/>
      <c r="U162" s="196"/>
      <c r="V162" s="196"/>
      <c r="W162" s="196"/>
      <c r="X162" s="196"/>
      <c r="Y162" s="196"/>
    </row>
    <row r="163" spans="1:25" x14ac:dyDescent="0.15">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row>
    <row r="164" spans="1:25" x14ac:dyDescent="0.15">
      <c r="A164" s="430" t="s">
        <v>276</v>
      </c>
      <c r="B164" s="431"/>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row>
    <row r="165" spans="1:25" x14ac:dyDescent="0.15">
      <c r="A165" s="196"/>
      <c r="B165" s="196"/>
      <c r="C165" s="198"/>
      <c r="D165" s="198"/>
      <c r="E165" s="198"/>
      <c r="F165" s="196"/>
      <c r="G165" s="196"/>
      <c r="H165" s="430" t="s">
        <v>277</v>
      </c>
      <c r="I165" s="431"/>
      <c r="J165" s="196"/>
      <c r="K165" s="196"/>
      <c r="L165" s="196"/>
      <c r="M165" s="196"/>
      <c r="N165" s="196"/>
      <c r="O165" s="196"/>
      <c r="P165" s="196"/>
      <c r="Q165" s="196"/>
      <c r="R165" s="196"/>
      <c r="S165" s="196"/>
      <c r="T165" s="196"/>
      <c r="U165" s="196"/>
      <c r="V165" s="196"/>
      <c r="W165" s="196"/>
      <c r="X165" s="196"/>
      <c r="Y165" s="196"/>
    </row>
    <row r="166" spans="1:25" x14ac:dyDescent="0.15">
      <c r="A166" s="289" t="s">
        <v>636</v>
      </c>
      <c r="B166" s="289" t="s">
        <v>636</v>
      </c>
      <c r="C166" s="290" t="s">
        <v>636</v>
      </c>
      <c r="D166" s="200" t="s">
        <v>278</v>
      </c>
      <c r="E166" s="290" t="s">
        <v>636</v>
      </c>
      <c r="F166" s="201"/>
      <c r="G166" s="202"/>
      <c r="H166" s="196"/>
      <c r="I166" s="196"/>
      <c r="J166" s="198"/>
      <c r="K166" s="198"/>
      <c r="L166" s="198"/>
      <c r="M166" s="196"/>
      <c r="N166" s="196"/>
      <c r="O166" s="196"/>
      <c r="P166" s="196"/>
      <c r="Q166" s="196"/>
      <c r="R166" s="196"/>
      <c r="S166" s="196"/>
      <c r="T166" s="196"/>
      <c r="U166" s="196"/>
      <c r="V166" s="196"/>
      <c r="W166" s="196"/>
      <c r="X166" s="196"/>
      <c r="Y166" s="196"/>
    </row>
    <row r="167" spans="1:25" x14ac:dyDescent="0.15">
      <c r="A167" s="203"/>
      <c r="B167" s="203"/>
      <c r="C167" s="204"/>
      <c r="D167" s="205"/>
      <c r="E167" s="204"/>
      <c r="F167" s="206"/>
      <c r="G167" s="196"/>
      <c r="H167" s="291" t="s">
        <v>609</v>
      </c>
      <c r="I167" s="291" t="s">
        <v>609</v>
      </c>
      <c r="J167" s="290" t="s">
        <v>636</v>
      </c>
      <c r="K167" s="200" t="s">
        <v>278</v>
      </c>
      <c r="L167" s="290" t="s">
        <v>636</v>
      </c>
      <c r="M167" s="207"/>
      <c r="N167" s="202"/>
      <c r="O167" s="430" t="s">
        <v>279</v>
      </c>
      <c r="P167" s="431"/>
      <c r="Q167" s="196"/>
      <c r="R167" s="196"/>
      <c r="S167" s="196"/>
      <c r="T167" s="196"/>
      <c r="U167" s="196"/>
      <c r="V167" s="196"/>
      <c r="W167" s="196"/>
      <c r="X167" s="196"/>
      <c r="Y167" s="196"/>
    </row>
    <row r="168" spans="1:25" x14ac:dyDescent="0.15">
      <c r="A168" s="289" t="s">
        <v>636</v>
      </c>
      <c r="B168" s="289" t="s">
        <v>636</v>
      </c>
      <c r="C168" s="290" t="s">
        <v>636</v>
      </c>
      <c r="D168" s="200" t="s">
        <v>278</v>
      </c>
      <c r="E168" s="290" t="s">
        <v>636</v>
      </c>
      <c r="F168" s="201"/>
      <c r="G168" s="202"/>
      <c r="H168" s="203"/>
      <c r="I168" s="203"/>
      <c r="J168" s="205"/>
      <c r="K168" s="205"/>
      <c r="L168" s="205"/>
      <c r="M168" s="196"/>
      <c r="N168" s="196"/>
      <c r="O168" s="196"/>
      <c r="P168" s="196"/>
      <c r="Q168" s="198"/>
      <c r="R168" s="198"/>
      <c r="S168" s="198"/>
      <c r="T168" s="196"/>
      <c r="U168" s="196"/>
      <c r="V168" s="196"/>
      <c r="W168" s="196"/>
      <c r="X168" s="196"/>
      <c r="Y168" s="196"/>
    </row>
    <row r="169" spans="1:25" x14ac:dyDescent="0.15">
      <c r="A169" s="203"/>
      <c r="B169" s="203"/>
      <c r="C169" s="204"/>
      <c r="D169" s="205"/>
      <c r="E169" s="204"/>
      <c r="F169" s="206"/>
      <c r="G169" s="196"/>
      <c r="H169" s="203"/>
      <c r="I169" s="203"/>
      <c r="J169" s="205"/>
      <c r="K169" s="205"/>
      <c r="L169" s="205"/>
      <c r="M169" s="196"/>
      <c r="N169" s="202"/>
      <c r="O169" s="291" t="s">
        <v>609</v>
      </c>
      <c r="P169" s="291" t="s">
        <v>609</v>
      </c>
      <c r="Q169" s="290" t="s">
        <v>636</v>
      </c>
      <c r="R169" s="200" t="s">
        <v>278</v>
      </c>
      <c r="S169" s="290" t="s">
        <v>636</v>
      </c>
      <c r="T169" s="196"/>
      <c r="U169" s="199" t="s">
        <v>280</v>
      </c>
      <c r="V169" s="196"/>
      <c r="W169" s="196"/>
      <c r="X169" s="196"/>
      <c r="Y169" s="196"/>
    </row>
    <row r="170" spans="1:25" x14ac:dyDescent="0.15">
      <c r="A170" s="289" t="s">
        <v>636</v>
      </c>
      <c r="B170" s="289" t="s">
        <v>636</v>
      </c>
      <c r="C170" s="290" t="s">
        <v>636</v>
      </c>
      <c r="D170" s="200" t="s">
        <v>278</v>
      </c>
      <c r="E170" s="290" t="s">
        <v>636</v>
      </c>
      <c r="F170" s="201"/>
      <c r="G170" s="202"/>
      <c r="H170" s="203"/>
      <c r="I170" s="203"/>
      <c r="J170" s="205"/>
      <c r="K170" s="205"/>
      <c r="L170" s="205"/>
      <c r="M170" s="196"/>
      <c r="N170" s="196"/>
      <c r="O170" s="208"/>
      <c r="P170" s="196"/>
      <c r="Q170" s="205"/>
      <c r="R170" s="205"/>
      <c r="S170" s="205"/>
      <c r="T170" s="196"/>
      <c r="U170" s="196"/>
      <c r="V170" s="209"/>
      <c r="W170" s="196"/>
      <c r="X170" s="196"/>
      <c r="Y170" s="196"/>
    </row>
    <row r="171" spans="1:25" x14ac:dyDescent="0.15">
      <c r="A171" s="203"/>
      <c r="B171" s="203"/>
      <c r="C171" s="204"/>
      <c r="D171" s="205"/>
      <c r="E171" s="204"/>
      <c r="F171" s="206"/>
      <c r="G171" s="206" t="s">
        <v>551</v>
      </c>
      <c r="H171" s="291" t="s">
        <v>609</v>
      </c>
      <c r="I171" s="291" t="s">
        <v>609</v>
      </c>
      <c r="J171" s="290" t="s">
        <v>636</v>
      </c>
      <c r="K171" s="200" t="s">
        <v>278</v>
      </c>
      <c r="L171" s="290" t="s">
        <v>636</v>
      </c>
      <c r="M171" s="207"/>
      <c r="N171" s="202"/>
      <c r="O171" s="208"/>
      <c r="P171" s="196"/>
      <c r="Q171" s="205"/>
      <c r="R171" s="205"/>
      <c r="S171" s="205"/>
      <c r="T171" s="196"/>
      <c r="U171" s="291" t="s">
        <v>609</v>
      </c>
      <c r="V171" s="290" t="s">
        <v>636</v>
      </c>
      <c r="W171" s="196"/>
      <c r="X171" s="196"/>
      <c r="Y171" s="196"/>
    </row>
    <row r="172" spans="1:25" x14ac:dyDescent="0.15">
      <c r="A172" s="289" t="s">
        <v>636</v>
      </c>
      <c r="B172" s="289" t="s">
        <v>636</v>
      </c>
      <c r="C172" s="290" t="s">
        <v>636</v>
      </c>
      <c r="D172" s="200" t="s">
        <v>278</v>
      </c>
      <c r="E172" s="290" t="s">
        <v>636</v>
      </c>
      <c r="F172" s="201"/>
      <c r="G172" s="202" t="s">
        <v>551</v>
      </c>
      <c r="H172" s="203"/>
      <c r="I172" s="203"/>
      <c r="J172" s="205"/>
      <c r="K172" s="205"/>
      <c r="L172" s="205"/>
      <c r="M172" s="196"/>
      <c r="N172" s="196"/>
      <c r="O172" s="208"/>
      <c r="P172" s="196"/>
      <c r="Q172" s="205"/>
      <c r="R172" s="205"/>
      <c r="S172" s="205"/>
      <c r="T172" s="196"/>
      <c r="U172" s="196"/>
      <c r="V172" s="210"/>
      <c r="W172" s="196"/>
      <c r="X172" s="196"/>
      <c r="Y172" s="196"/>
    </row>
    <row r="173" spans="1:25" x14ac:dyDescent="0.15">
      <c r="A173" s="203"/>
      <c r="B173" s="203"/>
      <c r="C173" s="204"/>
      <c r="D173" s="205"/>
      <c r="E173" s="204"/>
      <c r="F173" s="206"/>
      <c r="G173" s="206"/>
      <c r="H173" s="203"/>
      <c r="I173" s="203"/>
      <c r="J173" s="205"/>
      <c r="K173" s="205"/>
      <c r="L173" s="205"/>
      <c r="M173" s="196"/>
      <c r="N173" s="202"/>
      <c r="O173" s="211"/>
      <c r="P173" s="196"/>
      <c r="Q173" s="205"/>
      <c r="R173" s="205"/>
      <c r="S173" s="205"/>
      <c r="T173" s="196"/>
      <c r="U173" s="196"/>
      <c r="V173" s="210"/>
      <c r="W173" s="212" t="s">
        <v>281</v>
      </c>
      <c r="X173" s="291" t="s">
        <v>609</v>
      </c>
      <c r="Y173" s="196"/>
    </row>
    <row r="174" spans="1:25" x14ac:dyDescent="0.15">
      <c r="A174" s="289" t="s">
        <v>636</v>
      </c>
      <c r="B174" s="289" t="s">
        <v>636</v>
      </c>
      <c r="C174" s="290" t="s">
        <v>636</v>
      </c>
      <c r="D174" s="200" t="s">
        <v>278</v>
      </c>
      <c r="E174" s="290" t="s">
        <v>636</v>
      </c>
      <c r="F174" s="201"/>
      <c r="G174" s="202"/>
      <c r="H174" s="203"/>
      <c r="I174" s="203"/>
      <c r="J174" s="205"/>
      <c r="K174" s="205"/>
      <c r="L174" s="205"/>
      <c r="M174" s="196"/>
      <c r="N174" s="196"/>
      <c r="O174" s="208"/>
      <c r="P174" s="196"/>
      <c r="Q174" s="205"/>
      <c r="R174" s="205"/>
      <c r="S174" s="205"/>
      <c r="T174" s="196"/>
      <c r="U174" s="196"/>
      <c r="V174" s="209"/>
      <c r="W174" s="196"/>
      <c r="X174" s="196"/>
      <c r="Y174" s="196"/>
    </row>
    <row r="175" spans="1:25" x14ac:dyDescent="0.15">
      <c r="A175" s="203"/>
      <c r="B175" s="203"/>
      <c r="C175" s="204"/>
      <c r="D175" s="205"/>
      <c r="E175" s="204"/>
      <c r="F175" s="206"/>
      <c r="G175" s="206"/>
      <c r="H175" s="291" t="s">
        <v>609</v>
      </c>
      <c r="I175" s="291" t="s">
        <v>609</v>
      </c>
      <c r="J175" s="290" t="s">
        <v>636</v>
      </c>
      <c r="K175" s="200" t="s">
        <v>278</v>
      </c>
      <c r="L175" s="290" t="s">
        <v>636</v>
      </c>
      <c r="M175" s="207"/>
      <c r="N175" s="202"/>
      <c r="O175" s="208"/>
      <c r="P175" s="196"/>
      <c r="Q175" s="205"/>
      <c r="R175" s="205"/>
      <c r="S175" s="205"/>
      <c r="T175" s="196"/>
      <c r="U175" s="291" t="s">
        <v>609</v>
      </c>
      <c r="V175" s="290" t="s">
        <v>636</v>
      </c>
      <c r="W175" s="196"/>
      <c r="X175" s="196"/>
      <c r="Y175" s="196"/>
    </row>
    <row r="176" spans="1:25" x14ac:dyDescent="0.15">
      <c r="A176" s="289" t="s">
        <v>636</v>
      </c>
      <c r="B176" s="289" t="s">
        <v>636</v>
      </c>
      <c r="C176" s="290" t="s">
        <v>636</v>
      </c>
      <c r="D176" s="200" t="s">
        <v>278</v>
      </c>
      <c r="E176" s="290" t="s">
        <v>636</v>
      </c>
      <c r="F176" s="201"/>
      <c r="G176" s="202"/>
      <c r="H176" s="203"/>
      <c r="I176" s="203"/>
      <c r="J176" s="205"/>
      <c r="K176" s="205"/>
      <c r="L176" s="205"/>
      <c r="M176" s="196"/>
      <c r="N176" s="196"/>
      <c r="O176" s="208"/>
      <c r="P176" s="196"/>
      <c r="Q176" s="205"/>
      <c r="R176" s="205"/>
      <c r="S176" s="205"/>
      <c r="T176" s="196"/>
      <c r="U176" s="196"/>
      <c r="V176" s="196"/>
      <c r="W176" s="196"/>
      <c r="X176" s="196"/>
      <c r="Y176" s="196"/>
    </row>
    <row r="177" spans="1:25" x14ac:dyDescent="0.15">
      <c r="A177" s="203"/>
      <c r="B177" s="203"/>
      <c r="C177" s="204"/>
      <c r="D177" s="204"/>
      <c r="E177" s="204"/>
      <c r="F177" s="206"/>
      <c r="G177" s="206"/>
      <c r="H177" s="203"/>
      <c r="I177" s="203"/>
      <c r="J177" s="205"/>
      <c r="K177" s="205"/>
      <c r="L177" s="205"/>
      <c r="M177" s="196"/>
      <c r="N177" s="202"/>
      <c r="O177" s="291" t="s">
        <v>609</v>
      </c>
      <c r="P177" s="291" t="s">
        <v>609</v>
      </c>
      <c r="Q177" s="290" t="s">
        <v>636</v>
      </c>
      <c r="R177" s="200" t="s">
        <v>278</v>
      </c>
      <c r="S177" s="290" t="s">
        <v>636</v>
      </c>
      <c r="T177" s="196"/>
      <c r="U177" s="196"/>
      <c r="V177" s="196"/>
      <c r="W177" s="196"/>
      <c r="X177" s="196"/>
      <c r="Y177" s="196"/>
    </row>
    <row r="178" spans="1:25" x14ac:dyDescent="0.15">
      <c r="A178" s="289" t="s">
        <v>636</v>
      </c>
      <c r="B178" s="289" t="s">
        <v>636</v>
      </c>
      <c r="C178" s="290" t="s">
        <v>636</v>
      </c>
      <c r="D178" s="200" t="s">
        <v>278</v>
      </c>
      <c r="E178" s="290" t="s">
        <v>636</v>
      </c>
      <c r="F178" s="201"/>
      <c r="G178" s="202"/>
      <c r="H178" s="203"/>
      <c r="I178" s="203"/>
      <c r="J178" s="205"/>
      <c r="K178" s="205"/>
      <c r="L178" s="205"/>
      <c r="M178" s="196"/>
      <c r="N178" s="196"/>
      <c r="O178" s="196"/>
      <c r="P178" s="196"/>
      <c r="Q178" s="196"/>
      <c r="R178" s="196"/>
      <c r="S178" s="196"/>
      <c r="T178" s="196"/>
      <c r="U178" s="196"/>
      <c r="V178" s="196"/>
      <c r="W178" s="196"/>
      <c r="X178" s="196"/>
      <c r="Y178" s="196"/>
    </row>
    <row r="179" spans="1:25" x14ac:dyDescent="0.15">
      <c r="A179" s="203"/>
      <c r="B179" s="203"/>
      <c r="C179" s="205"/>
      <c r="D179" s="205"/>
      <c r="E179" s="205"/>
      <c r="F179" s="206"/>
      <c r="G179" s="206"/>
      <c r="H179" s="291" t="s">
        <v>609</v>
      </c>
      <c r="I179" s="291" t="s">
        <v>609</v>
      </c>
      <c r="J179" s="290" t="s">
        <v>636</v>
      </c>
      <c r="K179" s="200" t="s">
        <v>278</v>
      </c>
      <c r="L179" s="290" t="s">
        <v>636</v>
      </c>
      <c r="M179" s="207"/>
      <c r="N179" s="202"/>
      <c r="O179" s="196"/>
      <c r="P179" s="196"/>
      <c r="Q179" s="196"/>
      <c r="R179" s="196"/>
      <c r="S179" s="196"/>
      <c r="T179" s="196"/>
      <c r="U179" s="196"/>
      <c r="V179" s="196"/>
      <c r="W179" s="196"/>
      <c r="X179" s="196"/>
      <c r="Y179" s="196"/>
    </row>
    <row r="180" spans="1:25" x14ac:dyDescent="0.15">
      <c r="A180" s="289" t="s">
        <v>636</v>
      </c>
      <c r="B180" s="289" t="s">
        <v>636</v>
      </c>
      <c r="C180" s="290" t="s">
        <v>636</v>
      </c>
      <c r="D180" s="200" t="s">
        <v>278</v>
      </c>
      <c r="E180" s="290" t="s">
        <v>636</v>
      </c>
      <c r="F180" s="201"/>
      <c r="G180" s="202"/>
      <c r="H180" s="196"/>
      <c r="I180" s="196"/>
      <c r="J180" s="196"/>
      <c r="K180" s="206"/>
      <c r="L180" s="196"/>
      <c r="M180" s="196"/>
      <c r="N180" s="196"/>
      <c r="O180" s="196"/>
      <c r="P180" s="196"/>
      <c r="Q180" s="196"/>
      <c r="R180" s="196"/>
      <c r="S180" s="196"/>
      <c r="T180" s="196"/>
      <c r="U180" s="196"/>
      <c r="V180" s="196"/>
      <c r="W180" s="196"/>
      <c r="X180" s="196"/>
      <c r="Y180" s="196"/>
    </row>
    <row r="181" spans="1:25" x14ac:dyDescent="0.15">
      <c r="A181" s="196"/>
      <c r="B181" s="196"/>
      <c r="C181" s="196"/>
      <c r="D181" s="206"/>
      <c r="E181" s="196"/>
      <c r="F181" s="206"/>
      <c r="G181" s="206"/>
      <c r="H181" s="196"/>
      <c r="I181" s="196"/>
      <c r="J181" s="196"/>
      <c r="K181" s="196"/>
      <c r="L181" s="196"/>
      <c r="M181" s="196"/>
      <c r="N181" s="196"/>
      <c r="O181" s="196"/>
      <c r="P181" s="196"/>
      <c r="Q181" s="196"/>
      <c r="R181" s="196"/>
      <c r="S181" s="196"/>
      <c r="T181" s="196"/>
      <c r="U181" s="196"/>
      <c r="V181" s="196"/>
      <c r="W181" s="196"/>
      <c r="X181" s="196"/>
      <c r="Y181" s="196"/>
    </row>
    <row r="182" spans="1:25" ht="14" thickBot="1" x14ac:dyDescent="0.2">
      <c r="A182" s="196"/>
      <c r="B182" s="196"/>
      <c r="C182" s="196"/>
      <c r="D182" s="206"/>
      <c r="E182" s="196"/>
      <c r="F182" s="206"/>
      <c r="G182" s="206"/>
      <c r="H182" s="196"/>
      <c r="I182" s="196"/>
      <c r="J182" s="196"/>
      <c r="K182" s="196"/>
      <c r="L182" s="196"/>
      <c r="M182" s="196"/>
      <c r="N182" s="196"/>
      <c r="O182" s="196"/>
      <c r="P182" s="196"/>
      <c r="Q182" s="196"/>
      <c r="R182" s="196"/>
      <c r="S182" s="196"/>
      <c r="T182" s="196"/>
      <c r="U182" s="196"/>
      <c r="V182" s="196"/>
      <c r="W182" s="196"/>
      <c r="X182" s="196"/>
      <c r="Y182" s="196"/>
    </row>
    <row r="183" spans="1:25" x14ac:dyDescent="0.15">
      <c r="A183" s="189"/>
      <c r="B183" s="190"/>
      <c r="C183" s="190"/>
      <c r="D183" s="190"/>
      <c r="E183" s="190"/>
      <c r="F183" s="190"/>
      <c r="G183" s="190"/>
      <c r="H183" s="190"/>
      <c r="I183" s="120"/>
    </row>
    <row r="184" spans="1:25" x14ac:dyDescent="0.15">
      <c r="A184" s="422" t="s">
        <v>292</v>
      </c>
      <c r="B184" s="362"/>
      <c r="C184" s="362"/>
      <c r="D184" s="362"/>
      <c r="E184" s="362"/>
      <c r="F184" s="362"/>
      <c r="G184" s="362"/>
      <c r="H184" s="362"/>
      <c r="I184" s="423"/>
    </row>
    <row r="185" spans="1:25" ht="14" thickBot="1" x14ac:dyDescent="0.2">
      <c r="A185" s="424"/>
      <c r="B185" s="425"/>
      <c r="C185" s="425"/>
      <c r="D185" s="425"/>
      <c r="E185" s="425"/>
      <c r="F185" s="425"/>
      <c r="G185" s="425"/>
      <c r="H185" s="425"/>
      <c r="I185" s="426"/>
    </row>
  </sheetData>
  <sheetProtection sheet="1" objects="1" scenarios="1" formatCells="0" formatColumns="0" formatRows="0" selectLockedCells="1"/>
  <mergeCells count="9">
    <mergeCell ref="A1:I2"/>
    <mergeCell ref="A3:I3"/>
    <mergeCell ref="A7:D7"/>
    <mergeCell ref="A8:G8"/>
    <mergeCell ref="A184:I185"/>
    <mergeCell ref="A159:R160"/>
    <mergeCell ref="A164:B164"/>
    <mergeCell ref="H165:I165"/>
    <mergeCell ref="O167:P167"/>
  </mergeCells>
  <phoneticPr fontId="2" type="noConversion"/>
  <pageMargins left="0.78740157499999996" right="0.78740157499999996" top="0.984251969" bottom="0.984251969" header="0.4921259845" footer="0.4921259845"/>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0"/>
  </sheetPr>
  <dimension ref="A1:O189"/>
  <sheetViews>
    <sheetView workbookViewId="0">
      <pane ySplit="3" topLeftCell="A4" activePane="bottomLeft" state="frozen"/>
      <selection pane="bottomLeft" activeCell="B13" sqref="B13"/>
    </sheetView>
  </sheetViews>
  <sheetFormatPr baseColWidth="10" defaultRowHeight="13" x14ac:dyDescent="0.15"/>
  <cols>
    <col min="1" max="1" width="26.5" customWidth="1"/>
  </cols>
  <sheetData>
    <row r="1" spans="1:9" x14ac:dyDescent="0.15">
      <c r="A1" s="385" t="s">
        <v>295</v>
      </c>
      <c r="B1" s="386"/>
      <c r="C1" s="386"/>
      <c r="D1" s="386"/>
      <c r="E1" s="386"/>
      <c r="F1" s="386"/>
      <c r="G1" s="386"/>
      <c r="H1" s="386"/>
      <c r="I1" s="387"/>
    </row>
    <row r="2" spans="1:9" x14ac:dyDescent="0.15">
      <c r="A2" s="388"/>
      <c r="B2" s="376"/>
      <c r="C2" s="376"/>
      <c r="D2" s="376"/>
      <c r="E2" s="376"/>
      <c r="F2" s="376"/>
      <c r="G2" s="376"/>
      <c r="H2" s="376"/>
      <c r="I2" s="389"/>
    </row>
    <row r="3" spans="1:9" ht="14" thickBot="1" x14ac:dyDescent="0.2">
      <c r="A3" s="400" t="s">
        <v>296</v>
      </c>
      <c r="B3" s="401"/>
      <c r="C3" s="401"/>
      <c r="D3" s="401"/>
      <c r="E3" s="401"/>
      <c r="F3" s="401"/>
      <c r="G3" s="401"/>
      <c r="H3" s="401"/>
      <c r="I3" s="402"/>
    </row>
    <row r="4" spans="1:9" ht="12" customHeight="1" x14ac:dyDescent="0.25">
      <c r="A4" s="80"/>
      <c r="B4" s="80"/>
      <c r="C4" s="80"/>
      <c r="D4" s="80"/>
      <c r="E4" s="80"/>
      <c r="F4" s="80"/>
      <c r="G4" s="80"/>
      <c r="H4" s="3"/>
      <c r="I4" s="190"/>
    </row>
    <row r="5" spans="1:9" ht="12.75" customHeight="1" x14ac:dyDescent="0.25">
      <c r="A5" s="69" t="s">
        <v>558</v>
      </c>
      <c r="B5" s="80"/>
      <c r="C5" s="80"/>
      <c r="D5" s="80"/>
      <c r="E5" s="80"/>
      <c r="F5" s="80"/>
      <c r="G5" s="80"/>
      <c r="H5" s="3"/>
      <c r="I5" s="3"/>
    </row>
    <row r="6" spans="1:9" ht="12.75" customHeight="1" x14ac:dyDescent="0.25">
      <c r="A6" s="81"/>
      <c r="B6" s="81"/>
      <c r="C6" s="81"/>
      <c r="D6" s="81"/>
      <c r="E6" s="80"/>
      <c r="F6" s="80"/>
      <c r="G6" s="80"/>
      <c r="H6" s="3"/>
      <c r="I6" s="3"/>
    </row>
    <row r="7" spans="1:9" ht="12.75" customHeight="1" x14ac:dyDescent="0.15">
      <c r="A7" s="407" t="s">
        <v>297</v>
      </c>
      <c r="B7" s="408"/>
      <c r="C7" s="408"/>
      <c r="D7" s="409"/>
      <c r="E7" s="102"/>
      <c r="F7" s="103"/>
      <c r="G7" s="104"/>
      <c r="H7" s="105"/>
      <c r="I7" s="105"/>
    </row>
    <row r="8" spans="1:9" x14ac:dyDescent="0.15">
      <c r="A8" s="382"/>
      <c r="B8" s="383"/>
      <c r="C8" s="383"/>
      <c r="D8" s="383"/>
      <c r="E8" s="383"/>
      <c r="F8" s="383"/>
      <c r="G8" s="383"/>
      <c r="H8" s="87"/>
      <c r="I8" s="88"/>
    </row>
    <row r="9" spans="1:9" x14ac:dyDescent="0.15">
      <c r="A9" s="3" t="s">
        <v>365</v>
      </c>
      <c r="B9" s="3"/>
      <c r="C9" s="3"/>
      <c r="D9" s="3"/>
      <c r="E9" s="3"/>
      <c r="F9" s="3"/>
      <c r="G9" s="3"/>
      <c r="H9" s="3"/>
      <c r="I9" s="3"/>
    </row>
    <row r="10" spans="1:9" ht="14" thickBot="1" x14ac:dyDescent="0.2">
      <c r="A10" s="3"/>
      <c r="B10" s="3"/>
      <c r="C10" s="3"/>
      <c r="D10" s="3"/>
      <c r="E10" s="3"/>
      <c r="F10" s="3"/>
      <c r="G10" s="3"/>
      <c r="H10" s="3"/>
      <c r="I10" s="3"/>
    </row>
    <row r="11" spans="1:9" ht="14" thickBot="1" x14ac:dyDescent="0.2">
      <c r="A11" s="461" t="s">
        <v>366</v>
      </c>
      <c r="B11" s="462"/>
      <c r="C11" s="467" t="s">
        <v>381</v>
      </c>
      <c r="D11" s="468"/>
      <c r="E11" s="469"/>
      <c r="F11" s="470" t="s">
        <v>391</v>
      </c>
      <c r="G11" s="471"/>
      <c r="H11" s="472"/>
      <c r="I11" s="3"/>
    </row>
    <row r="12" spans="1:9" x14ac:dyDescent="0.15">
      <c r="A12" s="234" t="s">
        <v>379</v>
      </c>
      <c r="B12" s="235" t="s">
        <v>380</v>
      </c>
      <c r="C12" s="463" t="s">
        <v>379</v>
      </c>
      <c r="D12" s="464"/>
      <c r="E12" s="236" t="s">
        <v>380</v>
      </c>
      <c r="F12" s="465" t="s">
        <v>379</v>
      </c>
      <c r="G12" s="466"/>
      <c r="H12" s="237" t="s">
        <v>380</v>
      </c>
      <c r="I12" s="3"/>
    </row>
    <row r="13" spans="1:9" x14ac:dyDescent="0.15">
      <c r="A13" s="292" t="s">
        <v>367</v>
      </c>
      <c r="B13" s="293">
        <v>3</v>
      </c>
      <c r="C13" s="453" t="s">
        <v>382</v>
      </c>
      <c r="D13" s="454"/>
      <c r="E13" s="294">
        <v>0.3</v>
      </c>
      <c r="F13" s="457" t="s">
        <v>392</v>
      </c>
      <c r="G13" s="458"/>
      <c r="H13" s="295">
        <v>2</v>
      </c>
      <c r="I13" s="3"/>
    </row>
    <row r="14" spans="1:9" x14ac:dyDescent="0.15">
      <c r="A14" s="292" t="s">
        <v>368</v>
      </c>
      <c r="B14" s="293">
        <v>7</v>
      </c>
      <c r="C14" s="453" t="s">
        <v>383</v>
      </c>
      <c r="D14" s="454"/>
      <c r="E14" s="294">
        <v>4</v>
      </c>
      <c r="F14" s="457" t="s">
        <v>393</v>
      </c>
      <c r="G14" s="458"/>
      <c r="H14" s="295">
        <v>8</v>
      </c>
      <c r="I14" s="3"/>
    </row>
    <row r="15" spans="1:9" x14ac:dyDescent="0.15">
      <c r="A15" s="292" t="s">
        <v>369</v>
      </c>
      <c r="B15" s="293">
        <v>10</v>
      </c>
      <c r="C15" s="453" t="s">
        <v>384</v>
      </c>
      <c r="D15" s="454"/>
      <c r="E15" s="294">
        <v>15</v>
      </c>
      <c r="F15" s="457" t="s">
        <v>394</v>
      </c>
      <c r="G15" s="458"/>
      <c r="H15" s="295">
        <v>11</v>
      </c>
      <c r="I15" s="3"/>
    </row>
    <row r="16" spans="1:9" x14ac:dyDescent="0.15">
      <c r="A16" s="292" t="s">
        <v>370</v>
      </c>
      <c r="B16" s="293">
        <v>12</v>
      </c>
      <c r="C16" s="453" t="s">
        <v>385</v>
      </c>
      <c r="D16" s="454"/>
      <c r="E16" s="294">
        <v>36</v>
      </c>
      <c r="F16" s="457" t="s">
        <v>395</v>
      </c>
      <c r="G16" s="458"/>
      <c r="H16" s="295">
        <v>18</v>
      </c>
      <c r="I16" s="3"/>
    </row>
    <row r="17" spans="1:10" x14ac:dyDescent="0.15">
      <c r="A17" s="292" t="s">
        <v>371</v>
      </c>
      <c r="B17" s="293">
        <v>32</v>
      </c>
      <c r="C17" s="453" t="s">
        <v>386</v>
      </c>
      <c r="D17" s="454"/>
      <c r="E17" s="294">
        <v>65</v>
      </c>
      <c r="F17" s="457" t="s">
        <v>396</v>
      </c>
      <c r="G17" s="458"/>
      <c r="H17" s="295">
        <v>29</v>
      </c>
      <c r="I17" s="3"/>
      <c r="J17" t="s">
        <v>330</v>
      </c>
    </row>
    <row r="18" spans="1:10" x14ac:dyDescent="0.15">
      <c r="A18" s="292" t="s">
        <v>372</v>
      </c>
      <c r="B18" s="293">
        <v>35</v>
      </c>
      <c r="C18" s="453" t="s">
        <v>387</v>
      </c>
      <c r="D18" s="454"/>
      <c r="E18" s="294">
        <v>70</v>
      </c>
      <c r="F18" s="457" t="s">
        <v>397</v>
      </c>
      <c r="G18" s="458"/>
      <c r="H18" s="295">
        <v>42</v>
      </c>
      <c r="I18" s="3"/>
    </row>
    <row r="19" spans="1:10" x14ac:dyDescent="0.15">
      <c r="A19" s="292" t="s">
        <v>373</v>
      </c>
      <c r="B19" s="293">
        <v>36</v>
      </c>
      <c r="C19" s="453" t="s">
        <v>388</v>
      </c>
      <c r="D19" s="454"/>
      <c r="E19" s="294">
        <v>75</v>
      </c>
      <c r="F19" s="457" t="s">
        <v>398</v>
      </c>
      <c r="G19" s="458"/>
      <c r="H19" s="295">
        <v>45</v>
      </c>
      <c r="I19" s="3"/>
    </row>
    <row r="20" spans="1:10" x14ac:dyDescent="0.15">
      <c r="A20" s="292" t="s">
        <v>374</v>
      </c>
      <c r="B20" s="293">
        <v>39</v>
      </c>
      <c r="C20" s="453" t="s">
        <v>389</v>
      </c>
      <c r="D20" s="454"/>
      <c r="E20" s="294">
        <v>110</v>
      </c>
      <c r="F20" s="457" t="s">
        <v>399</v>
      </c>
      <c r="G20" s="458"/>
      <c r="H20" s="295">
        <v>45</v>
      </c>
      <c r="I20" s="3"/>
    </row>
    <row r="21" spans="1:10" x14ac:dyDescent="0.15">
      <c r="A21" s="292" t="s">
        <v>375</v>
      </c>
      <c r="B21" s="293">
        <v>46</v>
      </c>
      <c r="C21" s="453" t="s">
        <v>390</v>
      </c>
      <c r="D21" s="454"/>
      <c r="E21" s="294">
        <v>120</v>
      </c>
      <c r="F21" s="457" t="s">
        <v>400</v>
      </c>
      <c r="G21" s="458"/>
      <c r="H21" s="295">
        <v>50</v>
      </c>
      <c r="I21" s="3"/>
    </row>
    <row r="22" spans="1:10" x14ac:dyDescent="0.15">
      <c r="A22" s="292" t="s">
        <v>376</v>
      </c>
      <c r="B22" s="293">
        <v>55</v>
      </c>
      <c r="C22" s="453"/>
      <c r="D22" s="454"/>
      <c r="E22" s="294"/>
      <c r="F22" s="457" t="s">
        <v>401</v>
      </c>
      <c r="G22" s="458"/>
      <c r="H22" s="295">
        <v>80</v>
      </c>
      <c r="I22" s="3"/>
    </row>
    <row r="23" spans="1:10" x14ac:dyDescent="0.15">
      <c r="A23" s="292" t="s">
        <v>377</v>
      </c>
      <c r="B23" s="293">
        <v>75</v>
      </c>
      <c r="C23" s="453"/>
      <c r="D23" s="454"/>
      <c r="E23" s="294"/>
      <c r="F23" s="457" t="s">
        <v>402</v>
      </c>
      <c r="G23" s="458"/>
      <c r="H23" s="295">
        <v>104</v>
      </c>
      <c r="I23" s="3"/>
    </row>
    <row r="24" spans="1:10" ht="14" thickBot="1" x14ac:dyDescent="0.2">
      <c r="A24" s="296" t="s">
        <v>378</v>
      </c>
      <c r="B24" s="297">
        <v>90</v>
      </c>
      <c r="C24" s="455"/>
      <c r="D24" s="456"/>
      <c r="E24" s="298"/>
      <c r="F24" s="459" t="s">
        <v>433</v>
      </c>
      <c r="G24" s="460"/>
      <c r="H24" s="299">
        <v>180</v>
      </c>
      <c r="I24" s="3"/>
    </row>
    <row r="25" spans="1:10" x14ac:dyDescent="0.15">
      <c r="A25" s="3"/>
      <c r="B25" s="3"/>
      <c r="C25" s="3"/>
      <c r="D25" s="3"/>
      <c r="E25" s="3"/>
      <c r="F25" s="3"/>
      <c r="G25" s="3"/>
      <c r="H25" s="3"/>
      <c r="I25" s="3"/>
    </row>
    <row r="26" spans="1:10" x14ac:dyDescent="0.15">
      <c r="A26" s="3" t="s">
        <v>434</v>
      </c>
      <c r="B26" s="3"/>
      <c r="C26" s="3"/>
      <c r="D26" s="3"/>
      <c r="E26" s="3"/>
      <c r="F26" s="3"/>
      <c r="G26" s="3"/>
      <c r="H26" s="3"/>
      <c r="I26" s="3"/>
    </row>
    <row r="27" spans="1:10" x14ac:dyDescent="0.15">
      <c r="A27" s="3"/>
      <c r="B27" s="3"/>
      <c r="C27" s="3"/>
      <c r="D27" s="3"/>
      <c r="E27" s="3"/>
      <c r="F27" s="3"/>
      <c r="G27" s="3"/>
      <c r="H27" s="3"/>
      <c r="I27" s="3"/>
    </row>
    <row r="28" spans="1:10" x14ac:dyDescent="0.15">
      <c r="A28" s="69" t="s">
        <v>568</v>
      </c>
      <c r="B28" s="3"/>
      <c r="C28" s="3"/>
      <c r="D28" s="3"/>
      <c r="E28" s="3"/>
      <c r="F28" s="3"/>
      <c r="G28" s="3"/>
      <c r="H28" s="3"/>
      <c r="I28" s="3"/>
    </row>
    <row r="29" spans="1:10" x14ac:dyDescent="0.15">
      <c r="A29" s="3"/>
      <c r="B29" s="3"/>
      <c r="C29" s="3"/>
      <c r="D29" s="3"/>
      <c r="E29" s="3"/>
      <c r="F29" s="3"/>
      <c r="G29" s="3"/>
      <c r="H29" s="3"/>
      <c r="I29" s="3"/>
    </row>
    <row r="30" spans="1:10" x14ac:dyDescent="0.15">
      <c r="A30" s="3" t="s">
        <v>324</v>
      </c>
      <c r="B30" s="3"/>
      <c r="C30" s="3"/>
      <c r="D30" s="3"/>
      <c r="E30" s="3"/>
      <c r="F30" s="3"/>
      <c r="G30" s="3"/>
      <c r="H30" s="3"/>
      <c r="I30" s="3"/>
    </row>
    <row r="31" spans="1:10" x14ac:dyDescent="0.15">
      <c r="A31" s="3" t="s">
        <v>325</v>
      </c>
      <c r="B31" s="3"/>
      <c r="C31" s="3"/>
      <c r="D31" s="3"/>
      <c r="E31" s="3"/>
      <c r="F31" s="3"/>
      <c r="G31" s="3"/>
      <c r="H31" s="3"/>
      <c r="I31" s="3"/>
    </row>
    <row r="32" spans="1:10" x14ac:dyDescent="0.15">
      <c r="A32" s="3" t="s">
        <v>326</v>
      </c>
      <c r="B32" s="3"/>
      <c r="C32" s="3"/>
      <c r="D32" s="3"/>
      <c r="E32" s="3"/>
      <c r="F32" s="3"/>
      <c r="G32" s="3"/>
      <c r="H32" s="3"/>
      <c r="I32" s="3"/>
    </row>
    <row r="33" spans="1:9" x14ac:dyDescent="0.15">
      <c r="A33" s="31" t="s">
        <v>328</v>
      </c>
      <c r="B33" s="3"/>
      <c r="C33" s="3"/>
      <c r="D33" s="3"/>
      <c r="E33" s="3"/>
      <c r="F33" s="3"/>
      <c r="G33" s="3"/>
      <c r="H33" s="3"/>
      <c r="I33" s="3"/>
    </row>
    <row r="34" spans="1:9" x14ac:dyDescent="0.15">
      <c r="A34" s="31" t="s">
        <v>327</v>
      </c>
      <c r="B34" s="3"/>
      <c r="C34" s="3"/>
      <c r="D34" s="3"/>
      <c r="E34" s="3"/>
      <c r="F34" s="3"/>
      <c r="G34" s="3"/>
      <c r="H34" s="3"/>
      <c r="I34" s="3"/>
    </row>
    <row r="35" spans="1:9" x14ac:dyDescent="0.15">
      <c r="A35" s="3" t="s">
        <v>329</v>
      </c>
      <c r="B35" s="3"/>
      <c r="C35" s="3"/>
      <c r="D35" s="3"/>
      <c r="E35" s="3"/>
      <c r="F35" s="3"/>
      <c r="G35" s="3"/>
      <c r="H35" s="3"/>
      <c r="I35" s="3"/>
    </row>
    <row r="36" spans="1:9" x14ac:dyDescent="0.15">
      <c r="A36" s="3"/>
      <c r="B36" s="3"/>
      <c r="C36" s="3"/>
      <c r="D36" s="3"/>
      <c r="E36" s="3"/>
      <c r="F36" s="3"/>
      <c r="G36" s="3"/>
      <c r="H36" s="3"/>
      <c r="I36" s="3"/>
    </row>
    <row r="37" spans="1:9" x14ac:dyDescent="0.15">
      <c r="A37" s="3"/>
      <c r="B37" s="3"/>
      <c r="C37" s="3"/>
      <c r="D37" s="3"/>
      <c r="E37" s="3"/>
      <c r="F37" s="3"/>
      <c r="G37" s="3"/>
      <c r="H37" s="3"/>
      <c r="I37" s="3"/>
    </row>
    <row r="38" spans="1:9" ht="18" x14ac:dyDescent="0.2">
      <c r="A38" s="228" t="s">
        <v>298</v>
      </c>
      <c r="B38" s="228"/>
      <c r="C38" s="228"/>
      <c r="I38" s="3"/>
    </row>
    <row r="39" spans="1:9" ht="19" thickBot="1" x14ac:dyDescent="0.25">
      <c r="A39" s="228"/>
      <c r="B39" s="228"/>
      <c r="C39" s="228"/>
      <c r="I39" s="3"/>
    </row>
    <row r="40" spans="1:9" ht="14" thickBot="1" x14ac:dyDescent="0.2">
      <c r="A40" s="64" t="s">
        <v>299</v>
      </c>
      <c r="B40" s="300">
        <v>13</v>
      </c>
      <c r="I40" s="3"/>
    </row>
    <row r="41" spans="1:9" ht="14" thickBot="1" x14ac:dyDescent="0.2">
      <c r="B41" s="9"/>
      <c r="C41" s="9"/>
      <c r="D41" s="9"/>
      <c r="E41" s="9"/>
      <c r="F41" s="9"/>
      <c r="I41" s="3"/>
    </row>
    <row r="42" spans="1:9" x14ac:dyDescent="0.15">
      <c r="A42" s="213"/>
      <c r="B42" s="214" t="s">
        <v>300</v>
      </c>
      <c r="C42" s="214" t="s">
        <v>688</v>
      </c>
      <c r="D42" s="214" t="s">
        <v>696</v>
      </c>
      <c r="E42" s="214" t="s">
        <v>706</v>
      </c>
      <c r="F42" s="215" t="s">
        <v>717</v>
      </c>
      <c r="G42" s="216" t="s">
        <v>77</v>
      </c>
      <c r="H42" s="216" t="s">
        <v>301</v>
      </c>
      <c r="I42" s="3"/>
    </row>
    <row r="43" spans="1:9" ht="14" thickBot="1" x14ac:dyDescent="0.2">
      <c r="A43" s="217" t="s">
        <v>590</v>
      </c>
      <c r="B43" s="218" t="s">
        <v>302</v>
      </c>
      <c r="C43" s="218" t="s">
        <v>302</v>
      </c>
      <c r="D43" s="218" t="s">
        <v>302</v>
      </c>
      <c r="E43" s="218" t="s">
        <v>302</v>
      </c>
      <c r="F43" s="219" t="s">
        <v>302</v>
      </c>
      <c r="G43" s="220" t="s">
        <v>303</v>
      </c>
      <c r="H43" s="220" t="s">
        <v>304</v>
      </c>
      <c r="I43" s="3"/>
    </row>
    <row r="44" spans="1:9" ht="14" thickBot="1" x14ac:dyDescent="0.2">
      <c r="A44" s="221" t="s">
        <v>305</v>
      </c>
      <c r="B44" s="222">
        <v>3.5</v>
      </c>
      <c r="C44" s="222">
        <v>4</v>
      </c>
      <c r="D44" s="222">
        <v>4.5</v>
      </c>
      <c r="E44" s="222">
        <v>5</v>
      </c>
      <c r="F44" s="222">
        <v>1</v>
      </c>
      <c r="G44" s="301" t="s">
        <v>306</v>
      </c>
      <c r="H44" s="301" t="s">
        <v>306</v>
      </c>
      <c r="I44" s="3"/>
    </row>
    <row r="45" spans="1:9" ht="14" thickBot="1" x14ac:dyDescent="0.2">
      <c r="A45" s="221" t="s">
        <v>307</v>
      </c>
      <c r="B45" s="222">
        <v>1</v>
      </c>
      <c r="C45" s="222">
        <v>0</v>
      </c>
      <c r="D45" s="222">
        <v>3.5</v>
      </c>
      <c r="E45" s="222">
        <v>4</v>
      </c>
      <c r="F45" s="222">
        <v>3.5</v>
      </c>
      <c r="G45" s="301" t="s">
        <v>306</v>
      </c>
      <c r="H45" s="301" t="s">
        <v>306</v>
      </c>
      <c r="I45" s="3"/>
    </row>
    <row r="46" spans="1:9" ht="14" thickBot="1" x14ac:dyDescent="0.2">
      <c r="A46" s="221" t="s">
        <v>308</v>
      </c>
      <c r="B46" s="222">
        <v>5</v>
      </c>
      <c r="C46" s="222">
        <v>4.5</v>
      </c>
      <c r="D46" s="222">
        <v>4</v>
      </c>
      <c r="E46" s="222">
        <v>3.5</v>
      </c>
      <c r="F46" s="222">
        <v>5</v>
      </c>
      <c r="G46" s="301" t="s">
        <v>306</v>
      </c>
      <c r="H46" s="301" t="s">
        <v>306</v>
      </c>
      <c r="I46" s="3"/>
    </row>
    <row r="47" spans="1:9" ht="14" thickBot="1" x14ac:dyDescent="0.2">
      <c r="A47" s="221" t="s">
        <v>309</v>
      </c>
      <c r="B47" s="222">
        <v>2.5</v>
      </c>
      <c r="C47" s="222">
        <v>4</v>
      </c>
      <c r="D47" s="222">
        <v>5</v>
      </c>
      <c r="E47" s="222">
        <v>4</v>
      </c>
      <c r="F47" s="222">
        <v>4.5</v>
      </c>
      <c r="G47" s="301" t="s">
        <v>306</v>
      </c>
      <c r="H47" s="301" t="s">
        <v>306</v>
      </c>
      <c r="I47" s="3"/>
    </row>
    <row r="48" spans="1:9" ht="14" thickBot="1" x14ac:dyDescent="0.2">
      <c r="A48" s="221" t="s">
        <v>310</v>
      </c>
      <c r="B48" s="222">
        <v>3.5</v>
      </c>
      <c r="C48" s="222">
        <v>2</v>
      </c>
      <c r="D48" s="222">
        <v>3.5</v>
      </c>
      <c r="E48" s="222">
        <v>3</v>
      </c>
      <c r="F48" s="222">
        <v>2</v>
      </c>
      <c r="G48" s="301" t="s">
        <v>306</v>
      </c>
      <c r="H48" s="301" t="s">
        <v>306</v>
      </c>
      <c r="I48" s="3"/>
    </row>
    <row r="49" spans="1:10" ht="14" thickBot="1" x14ac:dyDescent="0.2">
      <c r="A49" s="221" t="s">
        <v>596</v>
      </c>
      <c r="B49" s="222">
        <v>2</v>
      </c>
      <c r="C49" s="222">
        <v>1.5</v>
      </c>
      <c r="D49" s="222">
        <v>5</v>
      </c>
      <c r="E49" s="222">
        <v>2.5</v>
      </c>
      <c r="F49" s="222">
        <v>0.5</v>
      </c>
      <c r="G49" s="301" t="s">
        <v>306</v>
      </c>
      <c r="H49" s="301" t="s">
        <v>306</v>
      </c>
      <c r="I49" s="3"/>
    </row>
    <row r="50" spans="1:10" ht="14" thickBot="1" x14ac:dyDescent="0.2">
      <c r="A50" s="221" t="s">
        <v>311</v>
      </c>
      <c r="B50" s="222">
        <v>0.5</v>
      </c>
      <c r="C50" s="222">
        <v>0</v>
      </c>
      <c r="D50" s="222">
        <v>1.5</v>
      </c>
      <c r="E50" s="222">
        <v>3.5</v>
      </c>
      <c r="F50" s="222">
        <v>5</v>
      </c>
      <c r="G50" s="301" t="s">
        <v>306</v>
      </c>
      <c r="H50" s="301" t="s">
        <v>306</v>
      </c>
      <c r="I50" s="3"/>
      <c r="J50" t="s">
        <v>330</v>
      </c>
    </row>
    <row r="51" spans="1:10" ht="14" thickBot="1" x14ac:dyDescent="0.2">
      <c r="A51" s="221" t="s">
        <v>312</v>
      </c>
      <c r="B51" s="222">
        <v>1</v>
      </c>
      <c r="C51" s="222">
        <v>3.5</v>
      </c>
      <c r="D51" s="222">
        <v>3</v>
      </c>
      <c r="E51" s="222">
        <v>4.5</v>
      </c>
      <c r="F51" s="222">
        <v>4</v>
      </c>
      <c r="G51" s="301" t="s">
        <v>306</v>
      </c>
      <c r="H51" s="301" t="s">
        <v>306</v>
      </c>
      <c r="I51" s="3"/>
    </row>
    <row r="52" spans="1:10" ht="14" thickBot="1" x14ac:dyDescent="0.2">
      <c r="A52" s="221" t="s">
        <v>56</v>
      </c>
      <c r="B52" s="222">
        <v>2</v>
      </c>
      <c r="C52" s="222">
        <v>2</v>
      </c>
      <c r="D52" s="222">
        <v>2.5</v>
      </c>
      <c r="E52" s="222">
        <v>5</v>
      </c>
      <c r="F52" s="222">
        <v>5</v>
      </c>
      <c r="G52" s="301" t="s">
        <v>306</v>
      </c>
      <c r="H52" s="301" t="s">
        <v>306</v>
      </c>
      <c r="I52" s="3"/>
    </row>
    <row r="53" spans="1:10" ht="14" thickBot="1" x14ac:dyDescent="0.2">
      <c r="A53" s="221" t="s">
        <v>313</v>
      </c>
      <c r="B53" s="222">
        <v>5</v>
      </c>
      <c r="C53" s="222">
        <v>5</v>
      </c>
      <c r="D53" s="222">
        <v>1</v>
      </c>
      <c r="E53" s="222">
        <v>3</v>
      </c>
      <c r="F53" s="222">
        <v>3.5</v>
      </c>
      <c r="G53" s="301" t="s">
        <v>306</v>
      </c>
      <c r="H53" s="301" t="s">
        <v>306</v>
      </c>
      <c r="I53" s="3"/>
    </row>
    <row r="54" spans="1:10" ht="14" thickBot="1" x14ac:dyDescent="0.2">
      <c r="A54" s="221" t="s">
        <v>63</v>
      </c>
      <c r="B54" s="222">
        <v>1.5</v>
      </c>
      <c r="C54" s="222">
        <v>2.5</v>
      </c>
      <c r="D54" s="222">
        <v>3</v>
      </c>
      <c r="E54" s="222">
        <v>2.5</v>
      </c>
      <c r="F54" s="222">
        <v>1</v>
      </c>
      <c r="G54" s="301" t="s">
        <v>306</v>
      </c>
      <c r="H54" s="301" t="s">
        <v>306</v>
      </c>
      <c r="I54" s="3"/>
    </row>
    <row r="55" spans="1:10" ht="14" thickBot="1" x14ac:dyDescent="0.2">
      <c r="A55" s="221" t="s">
        <v>70</v>
      </c>
      <c r="B55" s="222">
        <v>2</v>
      </c>
      <c r="C55" s="222">
        <v>1.5</v>
      </c>
      <c r="D55" s="222">
        <v>4.5</v>
      </c>
      <c r="E55" s="222">
        <v>5</v>
      </c>
      <c r="F55" s="222">
        <v>2</v>
      </c>
      <c r="G55" s="301" t="s">
        <v>306</v>
      </c>
      <c r="H55" s="301" t="s">
        <v>306</v>
      </c>
      <c r="I55" s="3"/>
    </row>
    <row r="56" spans="1:10" ht="14" thickBot="1" x14ac:dyDescent="0.2">
      <c r="A56" s="221" t="s">
        <v>314</v>
      </c>
      <c r="B56" s="222">
        <v>3.5</v>
      </c>
      <c r="C56" s="222">
        <v>0</v>
      </c>
      <c r="D56" s="222">
        <v>5</v>
      </c>
      <c r="E56" s="222">
        <v>4</v>
      </c>
      <c r="F56" s="222">
        <v>3</v>
      </c>
      <c r="G56" s="301" t="s">
        <v>306</v>
      </c>
      <c r="H56" s="301" t="s">
        <v>306</v>
      </c>
      <c r="I56" s="3"/>
    </row>
    <row r="57" spans="1:10" ht="14" thickBot="1" x14ac:dyDescent="0.2">
      <c r="A57" s="221" t="s">
        <v>315</v>
      </c>
      <c r="B57" s="222">
        <v>3</v>
      </c>
      <c r="C57" s="222">
        <v>2</v>
      </c>
      <c r="D57" s="222">
        <v>4.5</v>
      </c>
      <c r="E57" s="222">
        <v>1.5</v>
      </c>
      <c r="F57" s="222">
        <v>5</v>
      </c>
      <c r="G57" s="301" t="s">
        <v>306</v>
      </c>
      <c r="H57" s="301" t="s">
        <v>306</v>
      </c>
      <c r="I57" s="3"/>
    </row>
    <row r="58" spans="1:10" ht="14" thickBot="1" x14ac:dyDescent="0.2">
      <c r="A58" s="221" t="s">
        <v>316</v>
      </c>
      <c r="B58" s="222">
        <v>2</v>
      </c>
      <c r="C58" s="222">
        <v>1.5</v>
      </c>
      <c r="D58" s="222">
        <v>0</v>
      </c>
      <c r="E58" s="222">
        <v>5</v>
      </c>
      <c r="F58" s="222">
        <v>0.5</v>
      </c>
      <c r="G58" s="301" t="s">
        <v>306</v>
      </c>
      <c r="H58" s="301" t="s">
        <v>306</v>
      </c>
      <c r="I58" s="3"/>
    </row>
    <row r="59" spans="1:10" ht="14" thickBot="1" x14ac:dyDescent="0.2">
      <c r="A59" s="221" t="s">
        <v>317</v>
      </c>
      <c r="B59" s="222">
        <v>4.5</v>
      </c>
      <c r="C59" s="222">
        <v>5</v>
      </c>
      <c r="D59" s="222">
        <v>5</v>
      </c>
      <c r="E59" s="222">
        <v>4</v>
      </c>
      <c r="F59" s="222">
        <v>1</v>
      </c>
      <c r="G59" s="302" t="s">
        <v>306</v>
      </c>
      <c r="H59" s="302" t="s">
        <v>306</v>
      </c>
      <c r="I59" s="3"/>
    </row>
    <row r="60" spans="1:10" x14ac:dyDescent="0.15">
      <c r="A60" s="223" t="s">
        <v>318</v>
      </c>
      <c r="B60" s="303" t="s">
        <v>306</v>
      </c>
      <c r="C60" s="303" t="s">
        <v>306</v>
      </c>
      <c r="D60" s="303" t="s">
        <v>306</v>
      </c>
      <c r="E60" s="303" t="s">
        <v>306</v>
      </c>
      <c r="F60" s="304" t="s">
        <v>306</v>
      </c>
      <c r="G60" s="9"/>
      <c r="H60" s="9"/>
      <c r="I60" s="3"/>
    </row>
    <row r="61" spans="1:10" x14ac:dyDescent="0.15">
      <c r="A61" s="224" t="s">
        <v>319</v>
      </c>
      <c r="B61" s="305" t="s">
        <v>306</v>
      </c>
      <c r="C61" s="305" t="s">
        <v>306</v>
      </c>
      <c r="D61" s="305" t="s">
        <v>306</v>
      </c>
      <c r="E61" s="305" t="s">
        <v>306</v>
      </c>
      <c r="F61" s="306" t="s">
        <v>306</v>
      </c>
      <c r="G61" s="9"/>
      <c r="H61" s="9"/>
      <c r="I61" s="3"/>
    </row>
    <row r="62" spans="1:10" ht="14" thickBot="1" x14ac:dyDescent="0.2">
      <c r="A62" s="225" t="s">
        <v>320</v>
      </c>
      <c r="B62" s="307" t="s">
        <v>306</v>
      </c>
      <c r="C62" s="308" t="s">
        <v>306</v>
      </c>
      <c r="D62" s="308" t="s">
        <v>306</v>
      </c>
      <c r="E62" s="308" t="s">
        <v>306</v>
      </c>
      <c r="F62" s="309" t="s">
        <v>306</v>
      </c>
      <c r="G62" s="9"/>
      <c r="H62" s="9"/>
      <c r="I62" s="3"/>
    </row>
    <row r="63" spans="1:10" x14ac:dyDescent="0.15">
      <c r="I63" s="3"/>
    </row>
    <row r="64" spans="1:10" ht="12.75" customHeight="1" x14ac:dyDescent="0.15">
      <c r="A64" s="110" t="s">
        <v>321</v>
      </c>
      <c r="B64" s="310" t="s">
        <v>306</v>
      </c>
      <c r="C64" s="64"/>
      <c r="I64" s="3"/>
    </row>
    <row r="65" spans="1:15" x14ac:dyDescent="0.15">
      <c r="A65" s="110" t="s">
        <v>322</v>
      </c>
      <c r="B65" s="310" t="s">
        <v>306</v>
      </c>
      <c r="C65" s="64"/>
      <c r="I65" s="3"/>
    </row>
    <row r="66" spans="1:15" ht="13.5" customHeight="1" x14ac:dyDescent="0.15">
      <c r="A66" s="226"/>
      <c r="B66" s="227"/>
      <c r="I66" s="3"/>
    </row>
    <row r="67" spans="1:15" ht="13.5" customHeight="1" thickBot="1" x14ac:dyDescent="0.2">
      <c r="A67" s="118" t="s">
        <v>323</v>
      </c>
      <c r="B67" s="311" t="s">
        <v>306</v>
      </c>
      <c r="C67" s="64"/>
      <c r="I67" s="3"/>
    </row>
    <row r="68" spans="1:15" x14ac:dyDescent="0.15">
      <c r="A68" s="3"/>
      <c r="B68" s="3"/>
      <c r="C68" s="3"/>
      <c r="D68" s="3"/>
      <c r="E68" s="3"/>
      <c r="F68" s="3"/>
      <c r="G68" s="3"/>
      <c r="H68" s="3"/>
      <c r="I68" s="3"/>
    </row>
    <row r="69" spans="1:15" x14ac:dyDescent="0.15">
      <c r="A69" s="3"/>
      <c r="B69" s="3"/>
      <c r="C69" s="3"/>
      <c r="D69" s="3"/>
      <c r="E69" s="3"/>
      <c r="F69" s="3"/>
      <c r="G69" s="3"/>
      <c r="H69" s="3"/>
      <c r="I69" s="3"/>
    </row>
    <row r="70" spans="1:15" x14ac:dyDescent="0.15">
      <c r="A70" s="69" t="s">
        <v>575</v>
      </c>
      <c r="B70" s="3"/>
      <c r="C70" s="3"/>
      <c r="D70" s="3"/>
      <c r="E70" s="3"/>
      <c r="F70" s="3"/>
      <c r="G70" s="3"/>
      <c r="H70" s="3"/>
      <c r="I70" s="3"/>
    </row>
    <row r="71" spans="1:15" x14ac:dyDescent="0.15">
      <c r="A71" s="3"/>
      <c r="B71" s="3"/>
      <c r="C71" s="3"/>
      <c r="D71" s="3"/>
      <c r="E71" s="3"/>
      <c r="F71" s="3"/>
      <c r="G71" s="3"/>
      <c r="H71" s="3"/>
      <c r="I71" s="3"/>
      <c r="J71" s="3"/>
      <c r="K71" s="3"/>
    </row>
    <row r="72" spans="1:15" x14ac:dyDescent="0.15">
      <c r="A72" s="3" t="s">
        <v>331</v>
      </c>
      <c r="B72" s="3"/>
      <c r="C72" s="3"/>
      <c r="D72" s="3"/>
      <c r="E72" s="3"/>
      <c r="F72" s="3"/>
      <c r="G72" s="3"/>
      <c r="H72" s="3"/>
      <c r="I72" s="3"/>
      <c r="J72" s="3"/>
      <c r="K72" s="3"/>
    </row>
    <row r="73" spans="1:15" x14ac:dyDescent="0.15">
      <c r="A73" s="3"/>
      <c r="B73" s="3"/>
      <c r="C73" s="3"/>
      <c r="D73" s="3"/>
      <c r="E73" s="3"/>
      <c r="F73" s="3"/>
      <c r="G73" s="3"/>
      <c r="H73" s="3"/>
      <c r="I73" s="3"/>
      <c r="J73" s="3"/>
      <c r="K73" s="3"/>
    </row>
    <row r="74" spans="1:15" x14ac:dyDescent="0.15">
      <c r="A74" s="3" t="s">
        <v>332</v>
      </c>
      <c r="B74" s="3"/>
      <c r="C74" s="3"/>
      <c r="D74" s="3"/>
      <c r="E74" s="3"/>
      <c r="F74" s="3"/>
      <c r="G74" s="3"/>
      <c r="H74" s="3"/>
      <c r="I74" s="3"/>
      <c r="J74" s="3"/>
      <c r="K74" s="3"/>
    </row>
    <row r="75" spans="1:15" x14ac:dyDescent="0.15">
      <c r="A75" s="3"/>
      <c r="B75" s="3"/>
      <c r="C75" s="3"/>
      <c r="D75" s="3"/>
      <c r="E75" s="3"/>
      <c r="F75" s="3"/>
      <c r="G75" s="3"/>
      <c r="H75" s="3"/>
      <c r="I75" s="3"/>
      <c r="J75" s="3"/>
      <c r="K75" s="3"/>
      <c r="N75" s="440" t="s">
        <v>343</v>
      </c>
      <c r="O75" s="440"/>
    </row>
    <row r="76" spans="1:15" x14ac:dyDescent="0.15">
      <c r="A76" s="3"/>
      <c r="B76" s="370" t="s">
        <v>836</v>
      </c>
      <c r="C76" s="371"/>
      <c r="D76" s="3"/>
      <c r="E76" s="21"/>
      <c r="F76" s="22"/>
      <c r="G76" s="439" t="s">
        <v>333</v>
      </c>
      <c r="H76" s="439"/>
      <c r="I76" s="22"/>
      <c r="J76" s="23"/>
      <c r="K76" s="3"/>
    </row>
    <row r="77" spans="1:15" x14ac:dyDescent="0.15">
      <c r="A77" s="3"/>
      <c r="B77" s="67" t="s">
        <v>834</v>
      </c>
      <c r="C77" s="67" t="s">
        <v>835</v>
      </c>
      <c r="D77" s="3"/>
      <c r="E77" s="24"/>
      <c r="J77" s="20"/>
      <c r="K77" s="3"/>
    </row>
    <row r="78" spans="1:15" x14ac:dyDescent="0.15">
      <c r="A78" s="3"/>
      <c r="B78" s="134">
        <v>-5</v>
      </c>
      <c r="C78" s="138" t="s">
        <v>609</v>
      </c>
      <c r="D78" s="3"/>
      <c r="E78" s="24"/>
      <c r="J78" s="20"/>
      <c r="K78" s="3"/>
    </row>
    <row r="79" spans="1:15" x14ac:dyDescent="0.15">
      <c r="A79" s="3"/>
      <c r="B79" s="134"/>
      <c r="C79" s="138" t="s">
        <v>609</v>
      </c>
      <c r="D79" s="3"/>
      <c r="E79" s="24"/>
      <c r="J79" s="20"/>
      <c r="K79" s="3"/>
    </row>
    <row r="80" spans="1:15" x14ac:dyDescent="0.15">
      <c r="A80" s="3"/>
      <c r="B80" s="134"/>
      <c r="C80" s="138" t="s">
        <v>609</v>
      </c>
      <c r="D80" s="3"/>
      <c r="E80" s="24"/>
      <c r="J80" s="20"/>
      <c r="K80" s="3"/>
    </row>
    <row r="81" spans="1:11" x14ac:dyDescent="0.15">
      <c r="A81" s="3"/>
      <c r="B81" s="134"/>
      <c r="C81" s="138" t="s">
        <v>609</v>
      </c>
      <c r="D81" s="3"/>
      <c r="E81" s="24"/>
      <c r="J81" s="20"/>
      <c r="K81" s="3"/>
    </row>
    <row r="82" spans="1:11" x14ac:dyDescent="0.15">
      <c r="A82" s="3"/>
      <c r="B82" s="134"/>
      <c r="C82" s="138" t="s">
        <v>609</v>
      </c>
      <c r="D82" s="3"/>
      <c r="E82" s="24"/>
      <c r="J82" s="20"/>
      <c r="K82" s="3"/>
    </row>
    <row r="83" spans="1:11" x14ac:dyDescent="0.15">
      <c r="A83" s="3"/>
      <c r="B83" s="134"/>
      <c r="C83" s="138" t="s">
        <v>609</v>
      </c>
      <c r="D83" s="3"/>
      <c r="E83" s="24"/>
      <c r="J83" s="20"/>
      <c r="K83" s="3"/>
    </row>
    <row r="84" spans="1:11" x14ac:dyDescent="0.15">
      <c r="A84" s="3"/>
      <c r="B84" s="134"/>
      <c r="C84" s="138" t="s">
        <v>609</v>
      </c>
      <c r="D84" s="3"/>
      <c r="E84" s="24"/>
      <c r="J84" s="20"/>
      <c r="K84" s="3"/>
    </row>
    <row r="85" spans="1:11" x14ac:dyDescent="0.15">
      <c r="A85" s="3"/>
      <c r="B85" s="134"/>
      <c r="C85" s="138" t="s">
        <v>609</v>
      </c>
      <c r="D85" s="3"/>
      <c r="E85" s="24"/>
      <c r="J85" s="20"/>
      <c r="K85" s="3"/>
    </row>
    <row r="86" spans="1:11" x14ac:dyDescent="0.15">
      <c r="A86" s="3"/>
      <c r="B86" s="134"/>
      <c r="C86" s="138" t="s">
        <v>609</v>
      </c>
      <c r="D86" s="3"/>
      <c r="E86" s="24"/>
      <c r="J86" s="20"/>
      <c r="K86" s="3"/>
    </row>
    <row r="87" spans="1:11" x14ac:dyDescent="0.15">
      <c r="A87" s="3"/>
      <c r="B87" s="134"/>
      <c r="C87" s="138" t="s">
        <v>609</v>
      </c>
      <c r="D87" s="3"/>
      <c r="E87" s="24"/>
      <c r="J87" s="20"/>
      <c r="K87" s="3"/>
    </row>
    <row r="88" spans="1:11" x14ac:dyDescent="0.15">
      <c r="A88" s="3"/>
      <c r="B88" s="134"/>
      <c r="C88" s="138" t="s">
        <v>609</v>
      </c>
      <c r="D88" s="3"/>
      <c r="E88" s="24"/>
      <c r="J88" s="20"/>
      <c r="K88" s="3"/>
    </row>
    <row r="89" spans="1:11" x14ac:dyDescent="0.15">
      <c r="A89" s="3"/>
      <c r="B89" s="3"/>
      <c r="C89" s="3"/>
      <c r="D89" s="3"/>
      <c r="E89" s="24"/>
      <c r="J89" s="20"/>
      <c r="K89" s="3"/>
    </row>
    <row r="90" spans="1:11" x14ac:dyDescent="0.15">
      <c r="A90" s="3"/>
      <c r="B90" s="3"/>
      <c r="C90" s="3"/>
      <c r="D90" s="3"/>
      <c r="E90" s="24"/>
      <c r="J90" s="20"/>
      <c r="K90" s="3"/>
    </row>
    <row r="91" spans="1:11" x14ac:dyDescent="0.15">
      <c r="A91" s="3"/>
      <c r="B91" s="3"/>
      <c r="C91" s="3"/>
      <c r="D91" s="3"/>
      <c r="E91" s="24"/>
      <c r="J91" s="20"/>
      <c r="K91" s="3"/>
    </row>
    <row r="92" spans="1:11" x14ac:dyDescent="0.15">
      <c r="A92" s="3"/>
      <c r="B92" s="3"/>
      <c r="C92" s="3"/>
      <c r="D92" s="3"/>
      <c r="E92" s="24"/>
      <c r="J92" s="20"/>
      <c r="K92" s="3"/>
    </row>
    <row r="93" spans="1:11" x14ac:dyDescent="0.15">
      <c r="A93" s="3"/>
      <c r="B93" s="3"/>
      <c r="C93" s="3"/>
      <c r="D93" s="3"/>
      <c r="E93" s="24"/>
      <c r="J93" s="20"/>
      <c r="K93" s="3"/>
    </row>
    <row r="94" spans="1:11" x14ac:dyDescent="0.15">
      <c r="A94" s="3"/>
      <c r="B94" s="3"/>
      <c r="C94" s="3"/>
      <c r="D94" s="3"/>
      <c r="E94" s="24"/>
      <c r="J94" s="20"/>
      <c r="K94" s="3"/>
    </row>
    <row r="95" spans="1:11" x14ac:dyDescent="0.15">
      <c r="A95" s="3"/>
      <c r="B95" s="3"/>
      <c r="C95" s="3"/>
      <c r="D95" s="3"/>
      <c r="E95" s="24"/>
      <c r="J95" s="20"/>
      <c r="K95" s="3"/>
    </row>
    <row r="96" spans="1:11" x14ac:dyDescent="0.15">
      <c r="A96" s="3"/>
      <c r="B96" s="3"/>
      <c r="C96" s="3"/>
      <c r="D96" s="3"/>
      <c r="E96" s="24"/>
      <c r="J96" s="20"/>
      <c r="K96" s="3"/>
    </row>
    <row r="97" spans="1:11" x14ac:dyDescent="0.15">
      <c r="A97" s="3"/>
      <c r="B97" s="3"/>
      <c r="C97" s="3"/>
      <c r="D97" s="3"/>
      <c r="E97" s="24"/>
      <c r="J97" s="20"/>
      <c r="K97" s="3"/>
    </row>
    <row r="98" spans="1:11" x14ac:dyDescent="0.15">
      <c r="A98" s="3"/>
      <c r="B98" s="3"/>
      <c r="C98" s="3"/>
      <c r="D98" s="3"/>
      <c r="E98" s="24"/>
      <c r="J98" s="20"/>
      <c r="K98" s="3"/>
    </row>
    <row r="99" spans="1:11" x14ac:dyDescent="0.15">
      <c r="A99" s="3"/>
      <c r="B99" s="3"/>
      <c r="C99" s="3"/>
      <c r="D99" s="3"/>
      <c r="E99" s="24"/>
      <c r="J99" s="20"/>
      <c r="K99" s="3"/>
    </row>
    <row r="100" spans="1:11" x14ac:dyDescent="0.15">
      <c r="A100" s="3"/>
      <c r="B100" s="3"/>
      <c r="C100" s="3"/>
      <c r="D100" s="3"/>
      <c r="E100" s="24"/>
      <c r="J100" s="20"/>
      <c r="K100" s="3"/>
    </row>
    <row r="101" spans="1:11" x14ac:dyDescent="0.15">
      <c r="A101" s="3"/>
      <c r="B101" s="3"/>
      <c r="C101" s="3"/>
      <c r="D101" s="3"/>
      <c r="E101" s="24"/>
      <c r="J101" s="20"/>
      <c r="K101" s="3"/>
    </row>
    <row r="102" spans="1:11" x14ac:dyDescent="0.15">
      <c r="A102" s="3"/>
      <c r="B102" s="3"/>
      <c r="C102" s="3"/>
      <c r="D102" s="3"/>
      <c r="E102" s="25"/>
      <c r="F102" s="26"/>
      <c r="G102" s="26"/>
      <c r="H102" s="26"/>
      <c r="I102" s="26"/>
      <c r="J102" s="27"/>
      <c r="K102" s="3"/>
    </row>
    <row r="103" spans="1:11" x14ac:dyDescent="0.15">
      <c r="A103" s="3"/>
      <c r="B103" s="3"/>
      <c r="C103" s="3"/>
      <c r="D103" s="3"/>
      <c r="E103" s="3"/>
      <c r="F103" s="3"/>
      <c r="G103" s="3"/>
      <c r="H103" s="3"/>
      <c r="I103" s="3"/>
      <c r="J103" s="3"/>
      <c r="K103" s="3"/>
    </row>
    <row r="104" spans="1:11" x14ac:dyDescent="0.15">
      <c r="A104" s="69" t="s">
        <v>577</v>
      </c>
      <c r="B104" s="3"/>
      <c r="C104" s="3"/>
      <c r="D104" s="3"/>
      <c r="E104" s="3"/>
      <c r="F104" s="3"/>
      <c r="G104" s="3"/>
      <c r="H104" s="3"/>
      <c r="I104" s="3"/>
      <c r="J104" s="3"/>
      <c r="K104" s="3"/>
    </row>
    <row r="105" spans="1:11" x14ac:dyDescent="0.15">
      <c r="A105" s="3"/>
      <c r="B105" s="3"/>
      <c r="C105" s="3"/>
      <c r="D105" s="3"/>
      <c r="E105" s="3"/>
      <c r="F105" s="3"/>
      <c r="G105" s="3"/>
      <c r="H105" s="3"/>
      <c r="I105" s="3"/>
      <c r="J105" s="3"/>
      <c r="K105" s="3"/>
    </row>
    <row r="106" spans="1:11" x14ac:dyDescent="0.15">
      <c r="A106" s="3" t="s">
        <v>336</v>
      </c>
      <c r="B106" s="3"/>
      <c r="C106" s="3"/>
      <c r="D106" s="3"/>
      <c r="E106" s="3"/>
      <c r="F106" s="3"/>
      <c r="G106" s="3"/>
      <c r="H106" s="3"/>
      <c r="I106" s="3"/>
      <c r="J106" s="3"/>
      <c r="K106" s="3"/>
    </row>
    <row r="107" spans="1:11" x14ac:dyDescent="0.15">
      <c r="A107" s="3" t="s">
        <v>337</v>
      </c>
      <c r="B107" s="3"/>
      <c r="C107" s="3"/>
      <c r="D107" s="3"/>
      <c r="E107" s="3"/>
      <c r="F107" s="3"/>
      <c r="G107" s="3"/>
      <c r="H107" s="3"/>
      <c r="I107" s="3"/>
      <c r="J107" s="3"/>
      <c r="K107" s="3"/>
    </row>
    <row r="108" spans="1:11" x14ac:dyDescent="0.15">
      <c r="A108" s="3"/>
      <c r="B108" s="3"/>
      <c r="C108" s="3"/>
      <c r="D108" s="3"/>
      <c r="E108" s="3"/>
      <c r="F108" s="3"/>
      <c r="G108" s="3"/>
      <c r="H108" s="3"/>
      <c r="I108" s="3"/>
      <c r="J108" s="3"/>
      <c r="K108" s="3"/>
    </row>
    <row r="109" spans="1:11" x14ac:dyDescent="0.15">
      <c r="A109" s="3" t="s">
        <v>338</v>
      </c>
      <c r="B109" s="3"/>
      <c r="C109" s="3"/>
      <c r="D109" s="3"/>
      <c r="E109" s="3"/>
      <c r="F109" s="3"/>
      <c r="G109" s="3"/>
      <c r="H109" s="3"/>
      <c r="I109" s="3"/>
      <c r="J109" s="3"/>
      <c r="K109" s="3"/>
    </row>
    <row r="110" spans="1:11" x14ac:dyDescent="0.15">
      <c r="A110" s="3" t="s">
        <v>339</v>
      </c>
      <c r="B110" s="3"/>
      <c r="C110" s="3"/>
      <c r="D110" s="3"/>
      <c r="E110" s="3"/>
      <c r="F110" s="3"/>
      <c r="G110" s="3"/>
      <c r="H110" s="3"/>
      <c r="I110" s="3"/>
      <c r="J110" s="3"/>
      <c r="K110" s="3"/>
    </row>
    <row r="111" spans="1:11" x14ac:dyDescent="0.15">
      <c r="A111" s="3" t="s">
        <v>342</v>
      </c>
      <c r="B111" s="3"/>
      <c r="C111" s="3"/>
      <c r="D111" s="3"/>
      <c r="E111" s="3"/>
      <c r="F111" s="3"/>
      <c r="G111" s="3"/>
      <c r="H111" s="3"/>
      <c r="I111" s="3"/>
      <c r="J111" s="3"/>
      <c r="K111" s="3"/>
    </row>
    <row r="112" spans="1:11" x14ac:dyDescent="0.15">
      <c r="A112" s="31" t="s">
        <v>256</v>
      </c>
      <c r="B112" s="3"/>
      <c r="C112" s="3"/>
      <c r="D112" s="3"/>
      <c r="E112" s="3"/>
      <c r="F112" s="3"/>
      <c r="G112" s="3"/>
      <c r="H112" s="3"/>
      <c r="I112" s="3"/>
      <c r="J112" s="3"/>
      <c r="K112" s="3"/>
    </row>
    <row r="113" spans="1:11" ht="14" thickBot="1" x14ac:dyDescent="0.2">
      <c r="A113" s="3"/>
      <c r="B113" s="3"/>
      <c r="C113" s="3"/>
      <c r="D113" s="3"/>
      <c r="E113" s="3"/>
      <c r="F113" s="3"/>
      <c r="G113" s="3"/>
      <c r="H113" s="3"/>
      <c r="I113" s="3"/>
      <c r="J113" s="3"/>
      <c r="K113" s="3"/>
    </row>
    <row r="114" spans="1:11" x14ac:dyDescent="0.15">
      <c r="A114" s="64" t="s">
        <v>340</v>
      </c>
      <c r="B114" s="312" t="s">
        <v>636</v>
      </c>
      <c r="D114" s="432" t="s">
        <v>551</v>
      </c>
      <c r="E114" s="433" t="s">
        <v>835</v>
      </c>
      <c r="F114" s="435" t="str">
        <f>"="</f>
        <v>=</v>
      </c>
      <c r="G114" s="437" t="str">
        <f>IF(B114="Eingabe","",B114)</f>
        <v/>
      </c>
      <c r="H114" s="435" t="s">
        <v>834</v>
      </c>
      <c r="I114" s="435" t="str">
        <f>"+"</f>
        <v>+</v>
      </c>
      <c r="J114" s="441" t="str">
        <f>IF(B115="Eingabe","",B115)</f>
        <v/>
      </c>
      <c r="K114" s="3"/>
    </row>
    <row r="115" spans="1:11" ht="14" thickBot="1" x14ac:dyDescent="0.2">
      <c r="A115" s="64" t="s">
        <v>341</v>
      </c>
      <c r="B115" s="312" t="s">
        <v>636</v>
      </c>
      <c r="D115" s="432"/>
      <c r="E115" s="434"/>
      <c r="F115" s="436"/>
      <c r="G115" s="438"/>
      <c r="H115" s="436"/>
      <c r="I115" s="436"/>
      <c r="J115" s="442"/>
      <c r="K115" s="3"/>
    </row>
    <row r="116" spans="1:11" x14ac:dyDescent="0.15">
      <c r="D116" s="3"/>
      <c r="E116" s="3"/>
      <c r="F116" s="3"/>
      <c r="G116" s="3"/>
      <c r="H116" s="3"/>
      <c r="I116" s="3"/>
      <c r="J116" s="3"/>
      <c r="K116" s="3"/>
    </row>
    <row r="117" spans="1:11" x14ac:dyDescent="0.15">
      <c r="B117" s="370" t="s">
        <v>836</v>
      </c>
      <c r="C117" s="371"/>
      <c r="D117" s="3"/>
      <c r="E117" s="21"/>
      <c r="F117" s="22"/>
      <c r="G117" s="439" t="s">
        <v>333</v>
      </c>
      <c r="H117" s="439"/>
      <c r="I117" s="22"/>
      <c r="J117" s="23"/>
      <c r="K117" s="3"/>
    </row>
    <row r="118" spans="1:11" x14ac:dyDescent="0.15">
      <c r="B118" s="67" t="s">
        <v>834</v>
      </c>
      <c r="C118" s="67" t="s">
        <v>835</v>
      </c>
      <c r="D118" s="3"/>
      <c r="E118" s="24"/>
      <c r="J118" s="20"/>
      <c r="K118" s="3"/>
    </row>
    <row r="119" spans="1:11" x14ac:dyDescent="0.15">
      <c r="B119" s="134">
        <v>-5</v>
      </c>
      <c r="C119" s="138" t="s">
        <v>609</v>
      </c>
      <c r="D119" s="3"/>
      <c r="E119" s="24"/>
      <c r="J119" s="20"/>
      <c r="K119" s="3"/>
    </row>
    <row r="120" spans="1:11" x14ac:dyDescent="0.15">
      <c r="B120" s="134"/>
      <c r="C120" s="138" t="s">
        <v>609</v>
      </c>
      <c r="D120" s="3"/>
      <c r="E120" s="24"/>
      <c r="J120" s="20"/>
      <c r="K120" s="3"/>
    </row>
    <row r="121" spans="1:11" x14ac:dyDescent="0.15">
      <c r="B121" s="134"/>
      <c r="C121" s="138" t="s">
        <v>609</v>
      </c>
      <c r="D121" s="3"/>
      <c r="E121" s="24"/>
      <c r="J121" s="20"/>
      <c r="K121" s="3"/>
    </row>
    <row r="122" spans="1:11" x14ac:dyDescent="0.15">
      <c r="B122" s="134"/>
      <c r="C122" s="138" t="s">
        <v>609</v>
      </c>
      <c r="D122" s="3"/>
      <c r="E122" s="24"/>
      <c r="J122" s="20"/>
      <c r="K122" s="3"/>
    </row>
    <row r="123" spans="1:11" x14ac:dyDescent="0.15">
      <c r="B123" s="134"/>
      <c r="C123" s="138" t="s">
        <v>609</v>
      </c>
      <c r="D123" s="3"/>
      <c r="E123" s="24"/>
      <c r="J123" s="20"/>
      <c r="K123" s="3"/>
    </row>
    <row r="124" spans="1:11" x14ac:dyDescent="0.15">
      <c r="B124" s="134"/>
      <c r="C124" s="138" t="s">
        <v>609</v>
      </c>
      <c r="D124" s="3"/>
      <c r="E124" s="24"/>
      <c r="J124" s="20"/>
      <c r="K124" s="3"/>
    </row>
    <row r="125" spans="1:11" x14ac:dyDescent="0.15">
      <c r="B125" s="134"/>
      <c r="C125" s="138" t="s">
        <v>609</v>
      </c>
      <c r="D125" s="3"/>
      <c r="E125" s="24"/>
      <c r="J125" s="20"/>
      <c r="K125" s="3"/>
    </row>
    <row r="126" spans="1:11" x14ac:dyDescent="0.15">
      <c r="B126" s="134"/>
      <c r="C126" s="138" t="s">
        <v>609</v>
      </c>
      <c r="D126" s="3"/>
      <c r="E126" s="24"/>
      <c r="J126" s="20"/>
      <c r="K126" s="3"/>
    </row>
    <row r="127" spans="1:11" x14ac:dyDescent="0.15">
      <c r="B127" s="134"/>
      <c r="C127" s="138" t="s">
        <v>609</v>
      </c>
      <c r="D127" s="3"/>
      <c r="E127" s="24"/>
      <c r="J127" s="20"/>
      <c r="K127" s="3"/>
    </row>
    <row r="128" spans="1:11" x14ac:dyDescent="0.15">
      <c r="B128" s="134"/>
      <c r="C128" s="138" t="s">
        <v>609</v>
      </c>
      <c r="D128" s="3"/>
      <c r="E128" s="24"/>
      <c r="J128" s="20"/>
      <c r="K128" s="3"/>
    </row>
    <row r="129" spans="1:11" x14ac:dyDescent="0.15">
      <c r="B129" s="134"/>
      <c r="C129" s="138" t="s">
        <v>609</v>
      </c>
      <c r="D129" s="3"/>
      <c r="E129" s="24"/>
      <c r="J129" s="20"/>
      <c r="K129" s="3"/>
    </row>
    <row r="130" spans="1:11" x14ac:dyDescent="0.15">
      <c r="A130" s="3"/>
      <c r="B130" s="3"/>
      <c r="C130" s="3"/>
      <c r="D130" s="3"/>
      <c r="E130" s="24"/>
      <c r="J130" s="20"/>
      <c r="K130" s="3"/>
    </row>
    <row r="131" spans="1:11" x14ac:dyDescent="0.15">
      <c r="A131" s="3"/>
      <c r="B131" s="3"/>
      <c r="C131" s="3"/>
      <c r="D131" s="3"/>
      <c r="E131" s="24"/>
      <c r="J131" s="20"/>
      <c r="K131" s="3"/>
    </row>
    <row r="132" spans="1:11" x14ac:dyDescent="0.15">
      <c r="A132" s="3"/>
      <c r="B132" s="3"/>
      <c r="C132" s="3"/>
      <c r="D132" s="3"/>
      <c r="E132" s="24"/>
      <c r="J132" s="20"/>
      <c r="K132" s="3"/>
    </row>
    <row r="133" spans="1:11" x14ac:dyDescent="0.15">
      <c r="A133" s="3"/>
      <c r="B133" s="3"/>
      <c r="C133" s="3"/>
      <c r="D133" s="3"/>
      <c r="E133" s="24"/>
      <c r="J133" s="20"/>
      <c r="K133" s="3"/>
    </row>
    <row r="134" spans="1:11" x14ac:dyDescent="0.15">
      <c r="A134" s="3"/>
      <c r="B134" s="3"/>
      <c r="C134" s="3"/>
      <c r="D134" s="3"/>
      <c r="E134" s="24"/>
      <c r="J134" s="20"/>
      <c r="K134" s="3"/>
    </row>
    <row r="135" spans="1:11" x14ac:dyDescent="0.15">
      <c r="A135" s="3"/>
      <c r="B135" s="3"/>
      <c r="C135" s="3"/>
      <c r="D135" s="3"/>
      <c r="E135" s="24"/>
      <c r="J135" s="20"/>
      <c r="K135" s="3"/>
    </row>
    <row r="136" spans="1:11" x14ac:dyDescent="0.15">
      <c r="A136" s="3"/>
      <c r="B136" s="3"/>
      <c r="C136" s="3"/>
      <c r="D136" s="3"/>
      <c r="E136" s="24"/>
      <c r="J136" s="20"/>
      <c r="K136" s="3"/>
    </row>
    <row r="137" spans="1:11" x14ac:dyDescent="0.15">
      <c r="A137" s="3"/>
      <c r="B137" s="3"/>
      <c r="C137" s="3"/>
      <c r="D137" s="3"/>
      <c r="E137" s="24"/>
      <c r="J137" s="20"/>
      <c r="K137" s="3"/>
    </row>
    <row r="138" spans="1:11" x14ac:dyDescent="0.15">
      <c r="A138" s="3"/>
      <c r="B138" s="3"/>
      <c r="C138" s="3"/>
      <c r="D138" s="3"/>
      <c r="E138" s="24"/>
      <c r="J138" s="20"/>
      <c r="K138" s="3"/>
    </row>
    <row r="139" spans="1:11" x14ac:dyDescent="0.15">
      <c r="A139" s="3"/>
      <c r="B139" s="3"/>
      <c r="C139" s="3"/>
      <c r="D139" s="3"/>
      <c r="E139" s="24"/>
      <c r="J139" s="20"/>
      <c r="K139" s="3"/>
    </row>
    <row r="140" spans="1:11" x14ac:dyDescent="0.15">
      <c r="A140" s="3"/>
      <c r="B140" s="3"/>
      <c r="C140" s="3"/>
      <c r="D140" s="3"/>
      <c r="E140" s="24"/>
      <c r="J140" s="20"/>
      <c r="K140" s="3"/>
    </row>
    <row r="141" spans="1:11" x14ac:dyDescent="0.15">
      <c r="A141" s="3"/>
      <c r="B141" s="3"/>
      <c r="C141" s="3"/>
      <c r="D141" s="3"/>
      <c r="E141" s="24"/>
      <c r="J141" s="20"/>
      <c r="K141" s="3"/>
    </row>
    <row r="142" spans="1:11" x14ac:dyDescent="0.15">
      <c r="A142" s="3"/>
      <c r="B142" s="3"/>
      <c r="C142" s="3"/>
      <c r="D142" s="3"/>
      <c r="E142" s="24"/>
      <c r="J142" s="20"/>
      <c r="K142" s="3"/>
    </row>
    <row r="143" spans="1:11" x14ac:dyDescent="0.15">
      <c r="A143" s="3"/>
      <c r="B143" s="3"/>
      <c r="C143" s="3"/>
      <c r="D143" s="3"/>
      <c r="E143" s="25"/>
      <c r="F143" s="26"/>
      <c r="G143" s="26"/>
      <c r="H143" s="26"/>
      <c r="I143" s="26"/>
      <c r="J143" s="27"/>
      <c r="K143" s="3"/>
    </row>
    <row r="144" spans="1:11" x14ac:dyDescent="0.15">
      <c r="A144" s="3"/>
      <c r="B144" s="3"/>
      <c r="C144" s="3"/>
      <c r="D144" s="3"/>
      <c r="E144" s="3"/>
      <c r="F144" s="3"/>
      <c r="G144" s="3"/>
      <c r="H144" s="3"/>
      <c r="I144" s="3"/>
      <c r="J144" s="3"/>
      <c r="K144" s="3"/>
    </row>
    <row r="145" spans="1:11" x14ac:dyDescent="0.15">
      <c r="A145" s="69" t="s">
        <v>648</v>
      </c>
      <c r="B145" s="3"/>
      <c r="C145" s="3"/>
      <c r="D145" s="3"/>
      <c r="E145" s="3"/>
      <c r="F145" s="3"/>
      <c r="G145" s="3"/>
      <c r="H145" s="3"/>
      <c r="I145" s="3"/>
      <c r="J145" s="3"/>
      <c r="K145" s="3"/>
    </row>
    <row r="146" spans="1:11" x14ac:dyDescent="0.15">
      <c r="A146" s="3"/>
      <c r="B146" s="3"/>
      <c r="C146" s="3"/>
      <c r="D146" s="3"/>
      <c r="E146" s="3"/>
      <c r="F146" s="3"/>
      <c r="G146" s="3"/>
      <c r="H146" s="3"/>
      <c r="I146" s="3"/>
      <c r="J146" s="3"/>
      <c r="K146" s="3"/>
    </row>
    <row r="147" spans="1:11" x14ac:dyDescent="0.15">
      <c r="A147" s="3" t="s">
        <v>344</v>
      </c>
      <c r="B147" s="3"/>
      <c r="C147" s="3"/>
      <c r="D147" s="3"/>
      <c r="E147" s="3"/>
      <c r="F147" s="3"/>
      <c r="G147" s="3"/>
      <c r="H147" s="3"/>
      <c r="I147" s="3"/>
      <c r="J147" s="3"/>
      <c r="K147" s="3"/>
    </row>
    <row r="148" spans="1:11" ht="14" thickBot="1" x14ac:dyDescent="0.2">
      <c r="A148" s="3"/>
      <c r="B148" s="3"/>
      <c r="C148" s="3"/>
      <c r="D148" s="3"/>
      <c r="E148" s="3"/>
      <c r="F148" s="3"/>
      <c r="G148" s="3"/>
      <c r="H148" s="3"/>
      <c r="I148" s="3"/>
      <c r="J148" s="3"/>
      <c r="K148" s="3"/>
    </row>
    <row r="149" spans="1:11" x14ac:dyDescent="0.15">
      <c r="B149" s="230" t="s">
        <v>345</v>
      </c>
      <c r="C149" s="229" t="s">
        <v>346</v>
      </c>
      <c r="E149" s="433" t="s">
        <v>345</v>
      </c>
      <c r="F149" s="435" t="str">
        <f>"="</f>
        <v>=</v>
      </c>
      <c r="G149" s="437" t="str">
        <f>IF(B150="Eingabe","",B150)</f>
        <v/>
      </c>
      <c r="H149" s="435" t="s">
        <v>834</v>
      </c>
      <c r="I149" s="435" t="str">
        <f>"+"</f>
        <v>+</v>
      </c>
      <c r="J149" s="441" t="str">
        <f>IF(B151="Eingabe","",B151)</f>
        <v/>
      </c>
      <c r="K149" s="3"/>
    </row>
    <row r="150" spans="1:11" ht="14" thickBot="1" x14ac:dyDescent="0.2">
      <c r="A150" s="64" t="s">
        <v>340</v>
      </c>
      <c r="B150" s="313" t="s">
        <v>636</v>
      </c>
      <c r="C150" s="314" t="s">
        <v>636</v>
      </c>
      <c r="E150" s="434"/>
      <c r="F150" s="436"/>
      <c r="G150" s="438"/>
      <c r="H150" s="436"/>
      <c r="I150" s="436"/>
      <c r="J150" s="442"/>
      <c r="K150" s="3"/>
    </row>
    <row r="151" spans="1:11" x14ac:dyDescent="0.15">
      <c r="A151" s="64" t="s">
        <v>341</v>
      </c>
      <c r="B151" s="313" t="s">
        <v>636</v>
      </c>
      <c r="C151" s="314" t="s">
        <v>636</v>
      </c>
      <c r="E151" s="443" t="s">
        <v>346</v>
      </c>
      <c r="F151" s="445" t="str">
        <f>"="</f>
        <v>=</v>
      </c>
      <c r="G151" s="447" t="str">
        <f>IF(C150="Eingabe","",C150)</f>
        <v/>
      </c>
      <c r="H151" s="445" t="s">
        <v>834</v>
      </c>
      <c r="I151" s="445" t="str">
        <f>"+"</f>
        <v>+</v>
      </c>
      <c r="J151" s="449" t="str">
        <f>IF(C151="Eingabe","",C151)</f>
        <v/>
      </c>
      <c r="K151" s="3"/>
    </row>
    <row r="152" spans="1:11" x14ac:dyDescent="0.15">
      <c r="E152" s="444"/>
      <c r="F152" s="446"/>
      <c r="G152" s="448"/>
      <c r="H152" s="446"/>
      <c r="I152" s="446"/>
      <c r="J152" s="450"/>
      <c r="K152" s="3"/>
    </row>
    <row r="153" spans="1:11" x14ac:dyDescent="0.15">
      <c r="B153" s="370" t="s">
        <v>836</v>
      </c>
      <c r="C153" s="452"/>
      <c r="D153" s="452"/>
      <c r="E153" s="21"/>
      <c r="F153" s="22"/>
      <c r="G153" s="439" t="s">
        <v>333</v>
      </c>
      <c r="H153" s="439"/>
      <c r="I153" s="22"/>
      <c r="J153" s="22"/>
      <c r="K153" s="23"/>
    </row>
    <row r="154" spans="1:11" x14ac:dyDescent="0.15">
      <c r="B154" s="67" t="s">
        <v>834</v>
      </c>
      <c r="C154" s="67" t="s">
        <v>345</v>
      </c>
      <c r="D154" s="193" t="s">
        <v>346</v>
      </c>
      <c r="E154" s="24"/>
      <c r="K154" s="20"/>
    </row>
    <row r="155" spans="1:11" x14ac:dyDescent="0.15">
      <c r="B155" s="134">
        <v>-5</v>
      </c>
      <c r="C155" s="231" t="s">
        <v>609</v>
      </c>
      <c r="D155" s="232" t="s">
        <v>609</v>
      </c>
      <c r="E155" s="24"/>
      <c r="K155" s="20"/>
    </row>
    <row r="156" spans="1:11" x14ac:dyDescent="0.15">
      <c r="B156" s="134"/>
      <c r="C156" s="231" t="s">
        <v>609</v>
      </c>
      <c r="D156" s="232" t="s">
        <v>609</v>
      </c>
      <c r="E156" s="24"/>
      <c r="K156" s="20"/>
    </row>
    <row r="157" spans="1:11" x14ac:dyDescent="0.15">
      <c r="B157" s="134"/>
      <c r="C157" s="231" t="s">
        <v>609</v>
      </c>
      <c r="D157" s="232" t="s">
        <v>609</v>
      </c>
      <c r="E157" s="24"/>
      <c r="K157" s="20"/>
    </row>
    <row r="158" spans="1:11" x14ac:dyDescent="0.15">
      <c r="B158" s="134"/>
      <c r="C158" s="231" t="s">
        <v>609</v>
      </c>
      <c r="D158" s="232" t="s">
        <v>609</v>
      </c>
      <c r="E158" s="24"/>
      <c r="K158" s="20"/>
    </row>
    <row r="159" spans="1:11" x14ac:dyDescent="0.15">
      <c r="B159" s="134"/>
      <c r="C159" s="231" t="s">
        <v>609</v>
      </c>
      <c r="D159" s="232" t="s">
        <v>609</v>
      </c>
      <c r="E159" s="24"/>
      <c r="K159" s="20"/>
    </row>
    <row r="160" spans="1:11" x14ac:dyDescent="0.15">
      <c r="B160" s="134"/>
      <c r="C160" s="231" t="s">
        <v>609</v>
      </c>
      <c r="D160" s="232" t="s">
        <v>609</v>
      </c>
      <c r="E160" s="24"/>
      <c r="K160" s="20"/>
    </row>
    <row r="161" spans="1:11" x14ac:dyDescent="0.15">
      <c r="B161" s="134"/>
      <c r="C161" s="231" t="s">
        <v>609</v>
      </c>
      <c r="D161" s="232" t="s">
        <v>609</v>
      </c>
      <c r="E161" s="24"/>
      <c r="K161" s="20"/>
    </row>
    <row r="162" spans="1:11" x14ac:dyDescent="0.15">
      <c r="B162" s="134"/>
      <c r="C162" s="231" t="s">
        <v>609</v>
      </c>
      <c r="D162" s="232" t="s">
        <v>609</v>
      </c>
      <c r="E162" s="24"/>
      <c r="K162" s="20"/>
    </row>
    <row r="163" spans="1:11" x14ac:dyDescent="0.15">
      <c r="B163" s="134"/>
      <c r="C163" s="231" t="s">
        <v>609</v>
      </c>
      <c r="D163" s="232" t="s">
        <v>609</v>
      </c>
      <c r="E163" s="24"/>
      <c r="K163" s="20"/>
    </row>
    <row r="164" spans="1:11" x14ac:dyDescent="0.15">
      <c r="B164" s="134"/>
      <c r="C164" s="231" t="s">
        <v>609</v>
      </c>
      <c r="D164" s="232" t="s">
        <v>609</v>
      </c>
      <c r="E164" s="24"/>
      <c r="K164" s="20"/>
    </row>
    <row r="165" spans="1:11" x14ac:dyDescent="0.15">
      <c r="B165" s="134"/>
      <c r="C165" s="231" t="s">
        <v>609</v>
      </c>
      <c r="D165" s="232" t="s">
        <v>609</v>
      </c>
      <c r="E165" s="24"/>
      <c r="K165" s="20"/>
    </row>
    <row r="166" spans="1:11" x14ac:dyDescent="0.15">
      <c r="A166" s="3"/>
      <c r="B166" s="3"/>
      <c r="C166" s="3"/>
      <c r="D166" s="3"/>
      <c r="E166" s="24"/>
      <c r="K166" s="20"/>
    </row>
    <row r="167" spans="1:11" x14ac:dyDescent="0.15">
      <c r="A167" s="3" t="s">
        <v>347</v>
      </c>
      <c r="B167" s="3"/>
      <c r="C167" s="3"/>
      <c r="D167" s="3"/>
      <c r="E167" s="24"/>
      <c r="K167" s="20"/>
    </row>
    <row r="168" spans="1:11" x14ac:dyDescent="0.15">
      <c r="A168" s="3" t="s">
        <v>348</v>
      </c>
      <c r="B168" s="3"/>
      <c r="C168" s="3"/>
      <c r="D168" s="3"/>
      <c r="E168" s="24"/>
      <c r="K168" s="20"/>
    </row>
    <row r="169" spans="1:11" x14ac:dyDescent="0.15">
      <c r="A169" s="3"/>
      <c r="B169" s="3"/>
      <c r="C169" s="3"/>
      <c r="D169" s="3"/>
      <c r="E169" s="24"/>
      <c r="K169" s="20"/>
    </row>
    <row r="170" spans="1:11" x14ac:dyDescent="0.15">
      <c r="A170" s="3" t="s">
        <v>349</v>
      </c>
      <c r="B170" s="3"/>
      <c r="C170" s="3"/>
      <c r="D170" s="3"/>
      <c r="E170" s="24"/>
      <c r="K170" s="20"/>
    </row>
    <row r="171" spans="1:11" x14ac:dyDescent="0.15">
      <c r="A171" s="3"/>
      <c r="B171" s="3"/>
      <c r="C171" s="3"/>
      <c r="D171" s="3"/>
      <c r="E171" s="24"/>
      <c r="K171" s="20"/>
    </row>
    <row r="172" spans="1:11" x14ac:dyDescent="0.15">
      <c r="A172" s="3" t="s">
        <v>351</v>
      </c>
      <c r="B172" s="3"/>
      <c r="C172" s="3"/>
      <c r="D172" s="3"/>
      <c r="E172" s="24"/>
      <c r="K172" s="20"/>
    </row>
    <row r="173" spans="1:11" x14ac:dyDescent="0.15">
      <c r="A173" s="3"/>
      <c r="B173" s="3"/>
      <c r="C173" s="3"/>
      <c r="D173" s="3"/>
      <c r="E173" s="24"/>
      <c r="K173" s="20"/>
    </row>
    <row r="174" spans="1:11" x14ac:dyDescent="0.15">
      <c r="A174" s="368" t="s">
        <v>364</v>
      </c>
      <c r="B174" s="451"/>
      <c r="C174" s="451"/>
      <c r="D174" s="369"/>
      <c r="E174" s="24"/>
      <c r="K174" s="20"/>
    </row>
    <row r="175" spans="1:11" x14ac:dyDescent="0.15">
      <c r="A175" s="3"/>
      <c r="B175" s="3"/>
      <c r="C175" s="3"/>
      <c r="D175" s="3"/>
      <c r="E175" s="24"/>
      <c r="K175" s="20"/>
    </row>
    <row r="176" spans="1:11" x14ac:dyDescent="0.15">
      <c r="A176" s="3" t="s">
        <v>350</v>
      </c>
      <c r="B176" s="3"/>
      <c r="C176" s="3"/>
      <c r="D176" s="3"/>
      <c r="E176" s="24"/>
      <c r="K176" s="20"/>
    </row>
    <row r="177" spans="1:11" x14ac:dyDescent="0.15">
      <c r="A177" s="3"/>
      <c r="B177" s="3"/>
      <c r="C177" s="3"/>
      <c r="D177" s="3"/>
      <c r="E177" s="24"/>
      <c r="K177" s="20"/>
    </row>
    <row r="178" spans="1:11" x14ac:dyDescent="0.15">
      <c r="A178" s="368" t="s">
        <v>364</v>
      </c>
      <c r="B178" s="451"/>
      <c r="C178" s="451"/>
      <c r="D178" s="369"/>
      <c r="E178" s="24"/>
      <c r="K178" s="20"/>
    </row>
    <row r="179" spans="1:11" x14ac:dyDescent="0.15">
      <c r="A179" s="368" t="s">
        <v>364</v>
      </c>
      <c r="B179" s="451"/>
      <c r="C179" s="451"/>
      <c r="D179" s="369"/>
      <c r="E179" s="24"/>
      <c r="K179" s="20"/>
    </row>
    <row r="180" spans="1:11" x14ac:dyDescent="0.15">
      <c r="A180" s="3"/>
      <c r="B180" s="3"/>
      <c r="C180" s="3"/>
      <c r="D180" s="3"/>
      <c r="E180" s="24"/>
      <c r="K180" s="20"/>
    </row>
    <row r="181" spans="1:11" x14ac:dyDescent="0.15">
      <c r="A181" s="3"/>
      <c r="B181" s="3"/>
      <c r="C181" s="3"/>
      <c r="D181" s="3"/>
      <c r="E181" s="24"/>
      <c r="K181" s="20"/>
    </row>
    <row r="182" spans="1:11" x14ac:dyDescent="0.15">
      <c r="A182" s="3"/>
      <c r="B182" s="3"/>
      <c r="C182" s="3"/>
      <c r="D182" s="3"/>
      <c r="E182" s="25"/>
      <c r="F182" s="26"/>
      <c r="G182" s="26"/>
      <c r="H182" s="26"/>
      <c r="I182" s="26"/>
      <c r="J182" s="26"/>
      <c r="K182" s="27"/>
    </row>
    <row r="183" spans="1:11" x14ac:dyDescent="0.15">
      <c r="A183" s="3"/>
      <c r="B183" s="3"/>
      <c r="C183" s="3"/>
      <c r="D183" s="3"/>
      <c r="E183" s="3"/>
      <c r="F183" s="3"/>
      <c r="G183" s="3"/>
      <c r="H183" s="3"/>
      <c r="I183" s="3"/>
      <c r="J183" s="3"/>
      <c r="K183" s="3"/>
    </row>
    <row r="184" spans="1:11" x14ac:dyDescent="0.15">
      <c r="A184" s="3"/>
      <c r="B184" s="3"/>
      <c r="C184" s="3"/>
      <c r="D184" s="3"/>
      <c r="E184" s="3"/>
      <c r="F184" s="3"/>
      <c r="G184" s="3"/>
      <c r="H184" s="3"/>
      <c r="I184" s="3"/>
      <c r="J184" s="3"/>
      <c r="K184" s="3"/>
    </row>
    <row r="185" spans="1:11" x14ac:dyDescent="0.15">
      <c r="A185" s="3"/>
      <c r="B185" s="3"/>
      <c r="C185" s="3"/>
      <c r="D185" s="3"/>
      <c r="E185" s="3"/>
      <c r="F185" s="3"/>
      <c r="G185" s="3"/>
      <c r="H185" s="3"/>
      <c r="I185" s="3"/>
      <c r="J185" s="3"/>
      <c r="K185" s="3"/>
    </row>
    <row r="186" spans="1:11" ht="14" thickBot="1" x14ac:dyDescent="0.2">
      <c r="A186" s="3"/>
      <c r="B186" s="3"/>
      <c r="C186" s="3"/>
      <c r="D186" s="3"/>
      <c r="E186" s="3"/>
      <c r="F186" s="3"/>
      <c r="G186" s="3"/>
      <c r="H186" s="3"/>
      <c r="I186" s="3"/>
      <c r="J186" s="3"/>
      <c r="K186" s="3"/>
    </row>
    <row r="187" spans="1:11" x14ac:dyDescent="0.15">
      <c r="A187" s="190"/>
      <c r="B187" s="190"/>
      <c r="C187" s="190"/>
      <c r="D187" s="190"/>
      <c r="E187" s="190"/>
      <c r="F187" s="190"/>
      <c r="G187" s="190"/>
      <c r="H187" s="190"/>
      <c r="I187" s="190"/>
      <c r="J187" s="190"/>
      <c r="K187" s="190"/>
    </row>
    <row r="188" spans="1:11" ht="12.75" customHeight="1" x14ac:dyDescent="0.15">
      <c r="A188" s="422" t="s">
        <v>363</v>
      </c>
      <c r="B188" s="362"/>
      <c r="C188" s="362"/>
      <c r="D188" s="362"/>
      <c r="E188" s="362"/>
      <c r="F188" s="362"/>
      <c r="G188" s="362"/>
      <c r="H188" s="362"/>
      <c r="I188" s="362"/>
      <c r="J188" s="362"/>
      <c r="K188" s="362"/>
    </row>
    <row r="189" spans="1:11" ht="13.5" customHeight="1" x14ac:dyDescent="0.15">
      <c r="A189" s="422"/>
      <c r="B189" s="362"/>
      <c r="C189" s="362"/>
      <c r="D189" s="362"/>
      <c r="E189" s="362"/>
      <c r="F189" s="362"/>
      <c r="G189" s="362"/>
      <c r="H189" s="362"/>
      <c r="I189" s="362"/>
      <c r="J189" s="362"/>
      <c r="K189" s="362"/>
    </row>
  </sheetData>
  <sheetProtection sheet="1" scenarios="1" selectLockedCells="1"/>
  <mergeCells count="63">
    <mergeCell ref="F14:G14"/>
    <mergeCell ref="F15:G15"/>
    <mergeCell ref="F16:G16"/>
    <mergeCell ref="A188:K189"/>
    <mergeCell ref="A11:B11"/>
    <mergeCell ref="C12:D12"/>
    <mergeCell ref="C13:D13"/>
    <mergeCell ref="C14:D14"/>
    <mergeCell ref="C15:D15"/>
    <mergeCell ref="C16:D16"/>
    <mergeCell ref="C17:D17"/>
    <mergeCell ref="F18:G18"/>
    <mergeCell ref="F19:G19"/>
    <mergeCell ref="C20:D20"/>
    <mergeCell ref="C21:D21"/>
    <mergeCell ref="C18:D18"/>
    <mergeCell ref="C19:D19"/>
    <mergeCell ref="F12:G12"/>
    <mergeCell ref="F22:G22"/>
    <mergeCell ref="G153:H153"/>
    <mergeCell ref="A174:D174"/>
    <mergeCell ref="A178:D178"/>
    <mergeCell ref="A179:D179"/>
    <mergeCell ref="B153:D153"/>
    <mergeCell ref="H149:H150"/>
    <mergeCell ref="I149:I150"/>
    <mergeCell ref="J149:J150"/>
    <mergeCell ref="G151:G152"/>
    <mergeCell ref="H151:H152"/>
    <mergeCell ref="I151:I152"/>
    <mergeCell ref="J151:J152"/>
    <mergeCell ref="E149:E150"/>
    <mergeCell ref="F149:F150"/>
    <mergeCell ref="E151:E152"/>
    <mergeCell ref="F151:F152"/>
    <mergeCell ref="G149:G150"/>
    <mergeCell ref="H114:H115"/>
    <mergeCell ref="G76:H76"/>
    <mergeCell ref="N75:O75"/>
    <mergeCell ref="G117:H117"/>
    <mergeCell ref="I114:I115"/>
    <mergeCell ref="J114:J115"/>
    <mergeCell ref="B117:C117"/>
    <mergeCell ref="D114:D115"/>
    <mergeCell ref="E114:E115"/>
    <mergeCell ref="F114:F115"/>
    <mergeCell ref="G114:G115"/>
    <mergeCell ref="A1:I2"/>
    <mergeCell ref="A3:I3"/>
    <mergeCell ref="A7:D7"/>
    <mergeCell ref="A8:G8"/>
    <mergeCell ref="B76:C76"/>
    <mergeCell ref="C22:D22"/>
    <mergeCell ref="C23:D23"/>
    <mergeCell ref="C24:D24"/>
    <mergeCell ref="F23:G23"/>
    <mergeCell ref="F24:G24"/>
    <mergeCell ref="F17:G17"/>
    <mergeCell ref="F20:G20"/>
    <mergeCell ref="F21:G21"/>
    <mergeCell ref="C11:E11"/>
    <mergeCell ref="F11:H11"/>
    <mergeCell ref="F13:G13"/>
  </mergeCells>
  <phoneticPr fontId="2" type="noConversion"/>
  <pageMargins left="0.78740157499999996" right="0.78740157499999996" top="0.984251969" bottom="0.984251969" header="0.4921259845" footer="0.4921259845"/>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9"/>
  </sheetPr>
  <dimension ref="A1:O270"/>
  <sheetViews>
    <sheetView workbookViewId="0">
      <pane ySplit="2" topLeftCell="A3" activePane="bottomLeft" state="frozen"/>
      <selection pane="bottomLeft" activeCell="E8" sqref="E8"/>
    </sheetView>
  </sheetViews>
  <sheetFormatPr baseColWidth="10" defaultRowHeight="13" x14ac:dyDescent="0.15"/>
  <cols>
    <col min="1" max="2" width="12.5" customWidth="1"/>
    <col min="4" max="4" width="12.1640625" customWidth="1"/>
    <col min="6" max="6" width="12.5" customWidth="1"/>
    <col min="9" max="9" width="12.33203125" customWidth="1"/>
  </cols>
  <sheetData>
    <row r="1" spans="1:9" x14ac:dyDescent="0.15">
      <c r="A1" s="507" t="s">
        <v>435</v>
      </c>
      <c r="B1" s="508"/>
      <c r="C1" s="508"/>
      <c r="D1" s="508"/>
      <c r="E1" s="508"/>
      <c r="F1" s="508"/>
      <c r="G1" s="508"/>
      <c r="H1" s="508"/>
      <c r="I1" s="509"/>
    </row>
    <row r="2" spans="1:9" ht="14" thickBot="1" x14ac:dyDescent="0.2">
      <c r="A2" s="510"/>
      <c r="B2" s="511"/>
      <c r="C2" s="511"/>
      <c r="D2" s="511"/>
      <c r="E2" s="511"/>
      <c r="F2" s="511"/>
      <c r="G2" s="511"/>
      <c r="H2" s="511"/>
      <c r="I2" s="512"/>
    </row>
    <row r="3" spans="1:9" x14ac:dyDescent="0.15">
      <c r="A3" s="3"/>
      <c r="B3" s="3"/>
      <c r="C3" s="3"/>
      <c r="D3" s="3"/>
      <c r="E3" s="3"/>
      <c r="F3" s="3"/>
      <c r="G3" s="3"/>
      <c r="H3" s="3"/>
      <c r="I3" s="3"/>
    </row>
    <row r="4" spans="1:9" x14ac:dyDescent="0.15">
      <c r="A4" s="69" t="s">
        <v>558</v>
      </c>
      <c r="B4" s="3"/>
      <c r="C4" s="3"/>
      <c r="D4" s="3"/>
      <c r="E4" s="3"/>
      <c r="F4" s="3"/>
      <c r="G4" s="3"/>
      <c r="H4" s="3"/>
      <c r="I4" s="3"/>
    </row>
    <row r="5" spans="1:9" x14ac:dyDescent="0.15">
      <c r="A5" s="3"/>
      <c r="B5" s="3"/>
      <c r="C5" s="3"/>
      <c r="D5" s="3"/>
      <c r="E5" s="3"/>
      <c r="F5" s="3"/>
      <c r="G5" s="3"/>
      <c r="H5" s="3"/>
      <c r="I5" s="3"/>
    </row>
    <row r="6" spans="1:9" x14ac:dyDescent="0.15">
      <c r="A6" s="3" t="s">
        <v>436</v>
      </c>
      <c r="B6" s="3"/>
      <c r="C6" s="3"/>
      <c r="D6" s="3"/>
      <c r="E6" s="3"/>
      <c r="F6" s="3"/>
      <c r="G6" s="3"/>
      <c r="H6" s="3"/>
      <c r="I6" s="3"/>
    </row>
    <row r="7" spans="1:9" ht="14" thickBot="1" x14ac:dyDescent="0.2">
      <c r="A7" s="3"/>
      <c r="B7" s="3"/>
      <c r="C7" s="3"/>
      <c r="D7" s="3"/>
      <c r="E7" s="3"/>
      <c r="F7" s="3"/>
      <c r="G7" s="3"/>
      <c r="H7" s="3"/>
      <c r="I7" s="3"/>
    </row>
    <row r="8" spans="1:9" ht="14" thickBot="1" x14ac:dyDescent="0.2">
      <c r="A8" s="3" t="s">
        <v>437</v>
      </c>
      <c r="B8" s="3"/>
      <c r="C8" s="3"/>
      <c r="D8" s="3"/>
      <c r="E8" s="315"/>
      <c r="F8" s="3"/>
      <c r="G8" s="3"/>
      <c r="H8" s="3"/>
      <c r="I8" s="3"/>
    </row>
    <row r="9" spans="1:9" ht="14" thickBot="1" x14ac:dyDescent="0.2">
      <c r="A9" s="3"/>
      <c r="B9" s="3"/>
      <c r="C9" s="3"/>
      <c r="D9" s="3"/>
      <c r="E9" s="3"/>
      <c r="F9" s="3"/>
      <c r="G9" s="3"/>
      <c r="H9" s="3"/>
      <c r="I9" s="3"/>
    </row>
    <row r="10" spans="1:9" ht="14" thickBot="1" x14ac:dyDescent="0.2">
      <c r="A10" s="3" t="s">
        <v>438</v>
      </c>
      <c r="B10" s="3"/>
      <c r="C10" s="3"/>
      <c r="D10" s="3"/>
      <c r="E10" s="316" t="str">
        <f ca="1">IF(E8="","",TODAY()-E8)</f>
        <v/>
      </c>
      <c r="F10" s="3" t="s">
        <v>439</v>
      </c>
      <c r="G10" s="3"/>
      <c r="H10" s="3"/>
      <c r="I10" s="3"/>
    </row>
    <row r="11" spans="1:9" x14ac:dyDescent="0.15">
      <c r="A11" s="3"/>
      <c r="B11" s="3"/>
      <c r="C11" s="3"/>
      <c r="D11" s="3"/>
      <c r="E11" s="3"/>
      <c r="F11" s="3"/>
      <c r="G11" s="3"/>
      <c r="H11" s="3"/>
      <c r="I11" s="3"/>
    </row>
    <row r="12" spans="1:9" x14ac:dyDescent="0.15">
      <c r="A12" s="3"/>
      <c r="B12" s="3"/>
      <c r="C12" s="3"/>
      <c r="D12" s="3"/>
      <c r="E12" s="3"/>
      <c r="F12" s="3"/>
      <c r="G12" s="3"/>
      <c r="H12" s="3"/>
      <c r="I12" s="3"/>
    </row>
    <row r="13" spans="1:9" x14ac:dyDescent="0.15">
      <c r="A13" s="69" t="s">
        <v>568</v>
      </c>
      <c r="B13" s="3"/>
      <c r="C13" s="3"/>
      <c r="D13" s="3"/>
      <c r="E13" s="3"/>
      <c r="F13" s="3"/>
      <c r="G13" s="3"/>
      <c r="H13" s="3"/>
      <c r="I13" s="3"/>
    </row>
    <row r="14" spans="1:9" x14ac:dyDescent="0.15">
      <c r="A14" s="3"/>
      <c r="B14" s="3"/>
      <c r="C14" s="3"/>
      <c r="D14" s="3"/>
      <c r="E14" s="3"/>
      <c r="F14" s="3"/>
      <c r="G14" s="3"/>
      <c r="H14" s="3"/>
      <c r="I14" s="3"/>
    </row>
    <row r="15" spans="1:9" x14ac:dyDescent="0.15">
      <c r="A15" s="3" t="s">
        <v>440</v>
      </c>
      <c r="B15" s="3"/>
      <c r="C15" s="3"/>
      <c r="D15" s="3"/>
      <c r="E15" s="3"/>
      <c r="F15" s="3"/>
      <c r="G15" s="3"/>
      <c r="H15" s="3"/>
      <c r="I15" s="3"/>
    </row>
    <row r="16" spans="1:9" x14ac:dyDescent="0.15">
      <c r="A16" s="3"/>
      <c r="B16" s="3"/>
      <c r="C16" s="3"/>
      <c r="D16" s="3"/>
      <c r="E16" s="3"/>
      <c r="F16" s="3"/>
      <c r="G16" s="3"/>
      <c r="H16" s="3"/>
      <c r="I16" s="3"/>
    </row>
    <row r="17" spans="1:10" x14ac:dyDescent="0.15">
      <c r="A17" s="3" t="s">
        <v>441</v>
      </c>
      <c r="B17" s="3"/>
      <c r="C17" s="3"/>
      <c r="D17" s="3"/>
      <c r="E17" s="3"/>
      <c r="F17" s="3"/>
      <c r="G17" s="3"/>
      <c r="H17" s="3"/>
      <c r="I17" s="3"/>
    </row>
    <row r="18" spans="1:10" x14ac:dyDescent="0.15">
      <c r="A18" s="3"/>
      <c r="B18" s="3"/>
      <c r="C18" s="3"/>
      <c r="D18" s="3"/>
      <c r="E18" s="3"/>
      <c r="F18" s="3"/>
      <c r="G18" s="3"/>
      <c r="H18" s="3"/>
      <c r="I18" s="3"/>
    </row>
    <row r="19" spans="1:10" x14ac:dyDescent="0.15">
      <c r="A19" s="3" t="s">
        <v>464</v>
      </c>
      <c r="B19" s="3"/>
      <c r="C19" s="3"/>
      <c r="D19" s="3"/>
      <c r="E19" s="3"/>
      <c r="F19" s="3"/>
      <c r="G19" s="3"/>
      <c r="H19" s="3"/>
      <c r="I19" s="3"/>
    </row>
    <row r="20" spans="1:10" x14ac:dyDescent="0.15">
      <c r="A20" s="3"/>
      <c r="B20" s="3"/>
      <c r="C20" s="3"/>
      <c r="D20" s="3"/>
      <c r="E20" s="3"/>
      <c r="F20" s="3"/>
      <c r="G20" s="3"/>
      <c r="H20" s="3"/>
      <c r="I20" s="3"/>
    </row>
    <row r="21" spans="1:10" ht="14" thickBot="1" x14ac:dyDescent="0.2">
      <c r="A21" s="3"/>
      <c r="B21" s="3"/>
      <c r="C21" s="3"/>
      <c r="D21" s="3"/>
      <c r="E21" s="3"/>
      <c r="F21" s="3"/>
      <c r="G21" s="3"/>
      <c r="H21" s="3"/>
      <c r="I21" s="3"/>
    </row>
    <row r="22" spans="1:10" x14ac:dyDescent="0.15">
      <c r="A22" s="513" t="s">
        <v>442</v>
      </c>
      <c r="B22" s="514"/>
      <c r="C22" s="317" t="s">
        <v>636</v>
      </c>
      <c r="D22" s="56"/>
      <c r="E22" s="56"/>
      <c r="F22" s="56"/>
      <c r="G22" s="56"/>
      <c r="H22" s="56"/>
      <c r="I22" s="124"/>
      <c r="J22" s="221"/>
    </row>
    <row r="23" spans="1:10" x14ac:dyDescent="0.15">
      <c r="A23" s="57"/>
      <c r="I23" s="58"/>
      <c r="J23" s="221"/>
    </row>
    <row r="24" spans="1:10" x14ac:dyDescent="0.15">
      <c r="A24" s="515" t="s">
        <v>443</v>
      </c>
      <c r="B24" s="516"/>
      <c r="I24" s="58"/>
      <c r="J24" s="221"/>
    </row>
    <row r="25" spans="1:10" x14ac:dyDescent="0.15">
      <c r="A25" s="57"/>
      <c r="I25" s="58"/>
      <c r="J25" s="221"/>
    </row>
    <row r="26" spans="1:10" x14ac:dyDescent="0.15">
      <c r="A26" s="517" t="s">
        <v>444</v>
      </c>
      <c r="B26" s="518"/>
      <c r="C26" s="318" t="s">
        <v>636</v>
      </c>
      <c r="D26" s="241" t="s">
        <v>463</v>
      </c>
      <c r="E26" s="319" t="s">
        <v>636</v>
      </c>
      <c r="F26" s="519" t="s">
        <v>454</v>
      </c>
      <c r="G26" s="519"/>
      <c r="I26" s="58"/>
      <c r="J26" s="221"/>
    </row>
    <row r="27" spans="1:10" x14ac:dyDescent="0.15">
      <c r="A27" s="57"/>
      <c r="E27" s="320" t="s">
        <v>609</v>
      </c>
      <c r="F27" s="498" t="s">
        <v>453</v>
      </c>
      <c r="G27" s="498"/>
      <c r="I27" s="58"/>
      <c r="J27" s="221"/>
    </row>
    <row r="28" spans="1:10" x14ac:dyDescent="0.15">
      <c r="A28" s="57"/>
      <c r="I28" s="58"/>
      <c r="J28" s="221"/>
    </row>
    <row r="29" spans="1:10" x14ac:dyDescent="0.15">
      <c r="A29" s="520" t="s">
        <v>445</v>
      </c>
      <c r="B29" s="521"/>
      <c r="C29" s="320" t="s">
        <v>609</v>
      </c>
      <c r="I29" s="58"/>
      <c r="J29" s="221"/>
    </row>
    <row r="30" spans="1:10" x14ac:dyDescent="0.15">
      <c r="A30" s="57"/>
      <c r="I30" s="58"/>
      <c r="J30" s="221"/>
    </row>
    <row r="31" spans="1:10" x14ac:dyDescent="0.15">
      <c r="A31" s="503" t="s">
        <v>459</v>
      </c>
      <c r="B31" s="504"/>
      <c r="C31" s="321" t="s">
        <v>636</v>
      </c>
      <c r="I31" s="58"/>
      <c r="J31" s="221"/>
    </row>
    <row r="32" spans="1:10" ht="14" thickBot="1" x14ac:dyDescent="0.2">
      <c r="A32" s="57"/>
      <c r="I32" s="58"/>
      <c r="J32" s="221"/>
    </row>
    <row r="33" spans="1:10" x14ac:dyDescent="0.15">
      <c r="A33" s="522" t="s">
        <v>446</v>
      </c>
      <c r="B33" s="523"/>
      <c r="C33" s="56"/>
      <c r="D33" s="124"/>
      <c r="F33" s="522" t="s">
        <v>456</v>
      </c>
      <c r="G33" s="523"/>
      <c r="H33" s="56"/>
      <c r="I33" s="124"/>
      <c r="J33" s="221"/>
    </row>
    <row r="34" spans="1:10" x14ac:dyDescent="0.15">
      <c r="A34" s="57"/>
      <c r="C34" s="9" t="s">
        <v>447</v>
      </c>
      <c r="D34" s="233" t="s">
        <v>448</v>
      </c>
      <c r="F34" s="57"/>
      <c r="H34" s="9" t="s">
        <v>447</v>
      </c>
      <c r="I34" s="233" t="s">
        <v>448</v>
      </c>
      <c r="J34" s="221"/>
    </row>
    <row r="35" spans="1:10" x14ac:dyDescent="0.15">
      <c r="A35" s="524" t="s">
        <v>449</v>
      </c>
      <c r="B35" s="525"/>
      <c r="C35" s="12">
        <v>0</v>
      </c>
      <c r="D35" s="238">
        <v>9.9499999999999993</v>
      </c>
      <c r="F35" s="524" t="s">
        <v>449</v>
      </c>
      <c r="G35" s="525"/>
      <c r="H35" s="322" t="s">
        <v>609</v>
      </c>
      <c r="I35" s="323" t="s">
        <v>609</v>
      </c>
      <c r="J35" s="221"/>
    </row>
    <row r="36" spans="1:10" x14ac:dyDescent="0.15">
      <c r="A36" s="517" t="s">
        <v>460</v>
      </c>
      <c r="B36" s="518"/>
      <c r="C36" s="12">
        <v>0.39</v>
      </c>
      <c r="D36" s="238">
        <v>0.49</v>
      </c>
      <c r="F36" s="517" t="s">
        <v>450</v>
      </c>
      <c r="G36" s="518"/>
      <c r="H36" s="322" t="s">
        <v>609</v>
      </c>
      <c r="I36" s="323" t="s">
        <v>609</v>
      </c>
      <c r="J36" s="221"/>
    </row>
    <row r="37" spans="1:10" x14ac:dyDescent="0.15">
      <c r="A37" s="505" t="s">
        <v>461</v>
      </c>
      <c r="B37" s="506"/>
      <c r="C37" s="12">
        <v>0.39</v>
      </c>
      <c r="D37" s="238">
        <v>0.19</v>
      </c>
      <c r="F37" s="505" t="s">
        <v>451</v>
      </c>
      <c r="G37" s="506"/>
      <c r="H37" s="322" t="s">
        <v>609</v>
      </c>
      <c r="I37" s="323" t="s">
        <v>609</v>
      </c>
      <c r="J37" s="221"/>
    </row>
    <row r="38" spans="1:10" x14ac:dyDescent="0.15">
      <c r="A38" s="520" t="s">
        <v>462</v>
      </c>
      <c r="B38" s="521"/>
      <c r="C38" s="12">
        <v>0.39</v>
      </c>
      <c r="D38" s="238">
        <v>0.09</v>
      </c>
      <c r="F38" s="520" t="s">
        <v>452</v>
      </c>
      <c r="G38" s="521"/>
      <c r="H38" s="322" t="s">
        <v>609</v>
      </c>
      <c r="I38" s="323" t="s">
        <v>609</v>
      </c>
      <c r="J38" s="221"/>
    </row>
    <row r="39" spans="1:10" ht="14" thickBot="1" x14ac:dyDescent="0.2">
      <c r="A39" s="501" t="s">
        <v>457</v>
      </c>
      <c r="B39" s="502"/>
      <c r="C39" s="239">
        <v>0.19</v>
      </c>
      <c r="D39" s="240">
        <v>0.19</v>
      </c>
      <c r="F39" s="243"/>
      <c r="G39" s="242" t="s">
        <v>458</v>
      </c>
      <c r="H39" s="322" t="s">
        <v>609</v>
      </c>
      <c r="I39" s="323" t="s">
        <v>609</v>
      </c>
      <c r="J39" s="221"/>
    </row>
    <row r="40" spans="1:10" ht="14" thickBot="1" x14ac:dyDescent="0.2">
      <c r="A40" s="244"/>
      <c r="B40" s="245"/>
      <c r="C40" s="246"/>
      <c r="D40" s="246"/>
      <c r="F40" s="56"/>
      <c r="G40" s="245"/>
      <c r="H40" s="246"/>
      <c r="I40" s="247"/>
      <c r="J40" s="221"/>
    </row>
    <row r="41" spans="1:10" ht="14" thickBot="1" x14ac:dyDescent="0.2">
      <c r="A41" s="59"/>
      <c r="B41" s="60"/>
      <c r="C41" s="60"/>
      <c r="D41" s="60"/>
      <c r="E41" s="60"/>
      <c r="F41" s="499" t="s">
        <v>455</v>
      </c>
      <c r="G41" s="500"/>
      <c r="H41" s="324" t="s">
        <v>609</v>
      </c>
      <c r="I41" s="325" t="s">
        <v>609</v>
      </c>
      <c r="J41" s="221"/>
    </row>
    <row r="42" spans="1:10" x14ac:dyDescent="0.15">
      <c r="A42" s="3"/>
      <c r="B42" s="3"/>
      <c r="C42" s="3"/>
      <c r="D42" s="3"/>
      <c r="E42" s="3"/>
      <c r="F42" s="3"/>
      <c r="G42" s="3"/>
      <c r="H42" s="3"/>
      <c r="I42" s="3"/>
    </row>
    <row r="43" spans="1:10" x14ac:dyDescent="0.15">
      <c r="A43" s="3" t="s">
        <v>465</v>
      </c>
      <c r="B43" s="3"/>
      <c r="C43" s="3"/>
      <c r="D43" s="3"/>
      <c r="E43" s="3"/>
      <c r="F43" s="3"/>
      <c r="G43" s="3"/>
      <c r="H43" s="3"/>
      <c r="I43" s="3"/>
    </row>
    <row r="44" spans="1:10" x14ac:dyDescent="0.15">
      <c r="A44" s="3" t="s">
        <v>466</v>
      </c>
      <c r="B44" s="3"/>
      <c r="C44" s="3"/>
      <c r="D44" s="3"/>
      <c r="E44" s="3"/>
      <c r="F44" s="3"/>
      <c r="G44" s="3"/>
      <c r="H44" s="3"/>
      <c r="I44" s="3"/>
    </row>
    <row r="45" spans="1:10" x14ac:dyDescent="0.15">
      <c r="A45" s="3" t="s">
        <v>467</v>
      </c>
      <c r="B45" s="3"/>
      <c r="C45" s="3"/>
      <c r="D45" s="3"/>
      <c r="E45" s="3"/>
      <c r="F45" s="3"/>
      <c r="G45" s="3"/>
      <c r="H45" s="3"/>
      <c r="I45" s="3"/>
    </row>
    <row r="46" spans="1:10" x14ac:dyDescent="0.15">
      <c r="A46" s="3" t="s">
        <v>468</v>
      </c>
      <c r="B46" s="3"/>
      <c r="C46" s="3"/>
      <c r="D46" s="3"/>
      <c r="E46" s="3"/>
      <c r="F46" s="3"/>
      <c r="G46" s="3"/>
      <c r="H46" s="3"/>
      <c r="I46" s="3"/>
    </row>
    <row r="47" spans="1:10" x14ac:dyDescent="0.15">
      <c r="A47" s="3" t="s">
        <v>469</v>
      </c>
      <c r="B47" s="3"/>
      <c r="C47" s="3"/>
      <c r="D47" s="3"/>
      <c r="E47" s="3"/>
      <c r="F47" s="3"/>
      <c r="G47" s="3"/>
      <c r="H47" s="3"/>
      <c r="I47" s="3"/>
    </row>
    <row r="48" spans="1:10" x14ac:dyDescent="0.15">
      <c r="A48" s="3"/>
      <c r="B48" s="3"/>
      <c r="C48" s="3"/>
      <c r="D48" s="3"/>
      <c r="E48" s="3"/>
      <c r="F48" s="3"/>
      <c r="G48" s="3"/>
      <c r="H48" s="3"/>
      <c r="I48" s="3"/>
    </row>
    <row r="49" spans="1:9" x14ac:dyDescent="0.15">
      <c r="A49" s="3"/>
      <c r="B49" s="3"/>
      <c r="C49" s="3"/>
      <c r="D49" s="3"/>
      <c r="E49" s="3"/>
      <c r="F49" s="3"/>
      <c r="G49" s="3"/>
      <c r="H49" s="3"/>
      <c r="I49" s="3"/>
    </row>
    <row r="50" spans="1:9" x14ac:dyDescent="0.15">
      <c r="A50" s="69" t="s">
        <v>575</v>
      </c>
      <c r="B50" s="3"/>
      <c r="C50" s="3"/>
      <c r="D50" s="3"/>
      <c r="E50" s="3"/>
      <c r="F50" s="3"/>
      <c r="G50" s="3"/>
      <c r="H50" s="3"/>
      <c r="I50" s="3"/>
    </row>
    <row r="51" spans="1:9" x14ac:dyDescent="0.15">
      <c r="A51" s="3"/>
      <c r="B51" s="3"/>
      <c r="C51" s="3"/>
      <c r="D51" s="3"/>
      <c r="E51" s="3"/>
      <c r="F51" s="3"/>
      <c r="G51" s="3"/>
      <c r="H51" s="3"/>
      <c r="I51" s="3"/>
    </row>
    <row r="52" spans="1:9" x14ac:dyDescent="0.15">
      <c r="A52" s="3" t="s">
        <v>470</v>
      </c>
      <c r="B52" s="3"/>
      <c r="C52" s="3"/>
      <c r="D52" s="3"/>
      <c r="E52" s="3"/>
      <c r="F52" s="3"/>
      <c r="G52" s="3"/>
      <c r="H52" s="3"/>
      <c r="I52" s="3"/>
    </row>
    <row r="53" spans="1:9" x14ac:dyDescent="0.15">
      <c r="A53" s="3" t="s">
        <v>471</v>
      </c>
      <c r="B53" s="3"/>
      <c r="C53" s="3"/>
      <c r="D53" s="3"/>
      <c r="E53" s="3"/>
      <c r="F53" s="3"/>
      <c r="G53" s="3"/>
      <c r="H53" s="3"/>
      <c r="I53" s="3"/>
    </row>
    <row r="54" spans="1:9" x14ac:dyDescent="0.15">
      <c r="A54" s="3" t="s">
        <v>472</v>
      </c>
      <c r="B54" s="3"/>
      <c r="C54" s="3"/>
      <c r="D54" s="3"/>
      <c r="E54" s="3"/>
      <c r="F54" s="3"/>
      <c r="G54" s="3"/>
      <c r="H54" s="3"/>
      <c r="I54" s="3"/>
    </row>
    <row r="55" spans="1:9" x14ac:dyDescent="0.15">
      <c r="A55" s="3" t="s">
        <v>473</v>
      </c>
      <c r="B55" s="3"/>
      <c r="C55" s="3"/>
      <c r="D55" s="3"/>
      <c r="E55" s="3"/>
      <c r="F55" s="3"/>
      <c r="G55" s="3"/>
      <c r="H55" s="3"/>
      <c r="I55" s="3"/>
    </row>
    <row r="56" spans="1:9" x14ac:dyDescent="0.15">
      <c r="A56" s="3" t="s">
        <v>474</v>
      </c>
      <c r="B56" s="3"/>
      <c r="C56" s="3"/>
      <c r="D56" s="3"/>
      <c r="E56" s="3"/>
      <c r="F56" s="3"/>
      <c r="G56" s="3"/>
      <c r="H56" s="3"/>
      <c r="I56" s="3"/>
    </row>
    <row r="57" spans="1:9" x14ac:dyDescent="0.15">
      <c r="A57" s="3"/>
      <c r="B57" s="3"/>
      <c r="C57" s="3"/>
      <c r="D57" s="3"/>
      <c r="E57" s="3"/>
      <c r="F57" s="3"/>
      <c r="G57" s="3"/>
      <c r="H57" s="3"/>
      <c r="I57" s="3"/>
    </row>
    <row r="58" spans="1:9" x14ac:dyDescent="0.15">
      <c r="A58" s="3"/>
      <c r="B58" s="3"/>
      <c r="C58" s="3"/>
      <c r="D58" s="3"/>
      <c r="E58" s="3"/>
      <c r="F58" s="3"/>
      <c r="G58" s="3"/>
      <c r="H58" s="3"/>
      <c r="I58" s="3"/>
    </row>
    <row r="59" spans="1:9" x14ac:dyDescent="0.15">
      <c r="A59" s="3"/>
      <c r="B59" s="3"/>
      <c r="C59" s="3"/>
      <c r="D59" s="3"/>
      <c r="E59" s="3"/>
      <c r="F59" s="3"/>
      <c r="G59" s="3"/>
      <c r="H59" s="3"/>
      <c r="I59" s="3"/>
    </row>
    <row r="60" spans="1:9" x14ac:dyDescent="0.15">
      <c r="A60" s="3"/>
      <c r="B60" s="3"/>
      <c r="C60" s="3"/>
      <c r="D60" s="3"/>
      <c r="E60" s="3"/>
      <c r="F60" s="3"/>
      <c r="G60" s="3"/>
      <c r="H60" s="3"/>
      <c r="I60" s="3"/>
    </row>
    <row r="61" spans="1:9" x14ac:dyDescent="0.15">
      <c r="A61" s="3"/>
      <c r="B61" s="3"/>
      <c r="C61" s="3"/>
      <c r="D61" s="3"/>
      <c r="E61" s="3"/>
      <c r="F61" s="3"/>
      <c r="G61" s="3"/>
      <c r="H61" s="3"/>
      <c r="I61" s="3"/>
    </row>
    <row r="62" spans="1:9" x14ac:dyDescent="0.15">
      <c r="A62" s="3"/>
      <c r="B62" s="3"/>
      <c r="C62" s="3"/>
      <c r="D62" s="3"/>
      <c r="E62" s="3"/>
      <c r="F62" s="3"/>
      <c r="G62" s="3"/>
      <c r="H62" s="3"/>
      <c r="I62" s="3"/>
    </row>
    <row r="63" spans="1:9" x14ac:dyDescent="0.15">
      <c r="A63" s="3"/>
      <c r="B63" s="3"/>
      <c r="C63" s="3"/>
      <c r="D63" s="3"/>
      <c r="E63" s="3"/>
      <c r="F63" s="3"/>
      <c r="G63" s="3"/>
      <c r="H63" s="3"/>
      <c r="I63" s="3"/>
    </row>
    <row r="64" spans="1:9" x14ac:dyDescent="0.15">
      <c r="A64" s="3"/>
      <c r="B64" s="3"/>
      <c r="C64" s="3"/>
      <c r="D64" s="3"/>
      <c r="E64" s="3"/>
      <c r="F64" s="3"/>
      <c r="G64" s="3"/>
      <c r="H64" s="3"/>
      <c r="I64" s="3"/>
    </row>
    <row r="65" spans="1:9" x14ac:dyDescent="0.15">
      <c r="A65" s="3"/>
      <c r="B65" s="3"/>
      <c r="C65" s="3"/>
      <c r="D65" s="3"/>
      <c r="E65" s="3"/>
      <c r="F65" s="3"/>
      <c r="G65" s="3"/>
      <c r="H65" s="3"/>
      <c r="I65" s="3"/>
    </row>
    <row r="66" spans="1:9" x14ac:dyDescent="0.15">
      <c r="A66" s="3"/>
      <c r="B66" s="3"/>
      <c r="C66" s="3"/>
      <c r="D66" s="3"/>
      <c r="E66" s="3"/>
      <c r="F66" s="3"/>
      <c r="G66" s="3"/>
      <c r="H66" s="3"/>
      <c r="I66" s="3"/>
    </row>
    <row r="67" spans="1:9" x14ac:dyDescent="0.15">
      <c r="A67" s="3" t="s">
        <v>475</v>
      </c>
      <c r="B67" s="3"/>
      <c r="C67" s="3"/>
      <c r="D67" s="3"/>
      <c r="E67" s="3"/>
      <c r="F67" s="3"/>
      <c r="G67" s="3"/>
      <c r="H67" s="3"/>
      <c r="I67" s="3"/>
    </row>
    <row r="68" spans="1:9" ht="14" thickBot="1" x14ac:dyDescent="0.2">
      <c r="A68" s="3"/>
      <c r="B68" s="3"/>
      <c r="C68" s="3"/>
      <c r="D68" s="3"/>
      <c r="E68" s="3"/>
      <c r="F68" s="3"/>
      <c r="G68" s="3"/>
      <c r="H68" s="3"/>
      <c r="I68" s="3"/>
    </row>
    <row r="69" spans="1:9" ht="20" x14ac:dyDescent="0.2">
      <c r="A69" s="3"/>
      <c r="B69" s="3"/>
      <c r="C69" s="485" t="s">
        <v>479</v>
      </c>
      <c r="D69" s="486"/>
      <c r="E69" s="486"/>
      <c r="F69" s="486"/>
      <c r="G69" s="486"/>
      <c r="H69" s="486"/>
      <c r="I69" s="487"/>
    </row>
    <row r="70" spans="1:9" ht="12.75" customHeight="1" x14ac:dyDescent="0.15">
      <c r="A70" s="1" t="s">
        <v>476</v>
      </c>
      <c r="B70" s="326" t="s">
        <v>636</v>
      </c>
      <c r="C70" s="444" t="s">
        <v>478</v>
      </c>
      <c r="D70" s="446" t="str">
        <f>"+"</f>
        <v>+</v>
      </c>
      <c r="E70" s="490" t="str">
        <f>IF(B70="Eingabe","",B70)</f>
        <v/>
      </c>
      <c r="F70" s="446" t="s">
        <v>507</v>
      </c>
      <c r="G70" s="490" t="str">
        <f>IF(B71="Eingabe","",B71)</f>
        <v/>
      </c>
      <c r="H70" s="446" t="str">
        <f>"="</f>
        <v>=</v>
      </c>
      <c r="I70" s="492">
        <v>0</v>
      </c>
    </row>
    <row r="71" spans="1:9" ht="13.5" customHeight="1" thickBot="1" x14ac:dyDescent="0.2">
      <c r="A71" s="1" t="s">
        <v>477</v>
      </c>
      <c r="B71" s="326" t="s">
        <v>636</v>
      </c>
      <c r="C71" s="488"/>
      <c r="D71" s="489"/>
      <c r="E71" s="491"/>
      <c r="F71" s="489"/>
      <c r="G71" s="491"/>
      <c r="H71" s="489"/>
      <c r="I71" s="493"/>
    </row>
    <row r="72" spans="1:9" ht="14" thickBot="1" x14ac:dyDescent="0.2">
      <c r="A72" s="3"/>
      <c r="B72" s="3"/>
      <c r="C72" s="3"/>
      <c r="D72" s="3"/>
      <c r="E72" s="3"/>
      <c r="F72" s="3"/>
      <c r="G72" s="3"/>
      <c r="H72" s="3"/>
      <c r="I72" s="3"/>
    </row>
    <row r="73" spans="1:9" ht="14" thickBot="1" x14ac:dyDescent="0.2">
      <c r="A73" s="494" t="s">
        <v>480</v>
      </c>
      <c r="B73" s="495"/>
      <c r="C73" s="496" t="s">
        <v>609</v>
      </c>
      <c r="D73" s="497"/>
      <c r="E73" s="3"/>
      <c r="F73" s="3"/>
      <c r="G73" s="3"/>
      <c r="H73" s="3"/>
      <c r="I73" s="3"/>
    </row>
    <row r="74" spans="1:9" ht="14" thickBot="1" x14ac:dyDescent="0.2">
      <c r="A74" s="494"/>
      <c r="B74" s="495"/>
      <c r="C74" s="496"/>
      <c r="D74" s="497"/>
      <c r="E74" s="3"/>
      <c r="F74" s="3"/>
      <c r="G74" s="3"/>
      <c r="H74" s="3"/>
      <c r="I74" s="3"/>
    </row>
    <row r="75" spans="1:9" ht="14" thickBot="1" x14ac:dyDescent="0.2">
      <c r="A75" s="494" t="s">
        <v>481</v>
      </c>
      <c r="B75" s="495"/>
      <c r="C75" s="496" t="s">
        <v>609</v>
      </c>
      <c r="D75" s="497"/>
      <c r="E75" s="3"/>
      <c r="F75" s="3"/>
      <c r="G75" s="3"/>
      <c r="H75" s="3"/>
      <c r="I75" s="3"/>
    </row>
    <row r="76" spans="1:9" ht="14" thickBot="1" x14ac:dyDescent="0.2">
      <c r="A76" s="494"/>
      <c r="B76" s="495"/>
      <c r="C76" s="496"/>
      <c r="D76" s="497"/>
      <c r="E76" s="3"/>
      <c r="F76" s="3"/>
      <c r="G76" s="3"/>
      <c r="H76" s="3"/>
      <c r="I76" s="3"/>
    </row>
    <row r="77" spans="1:9" x14ac:dyDescent="0.15">
      <c r="A77" s="3"/>
      <c r="B77" s="3"/>
      <c r="C77" s="3"/>
      <c r="D77" s="3"/>
      <c r="E77" s="3"/>
      <c r="F77" s="3"/>
      <c r="G77" s="3"/>
      <c r="H77" s="248" t="s">
        <v>484</v>
      </c>
      <c r="I77" s="249" t="s">
        <v>485</v>
      </c>
    </row>
    <row r="78" spans="1:9" x14ac:dyDescent="0.15">
      <c r="A78" s="3" t="s">
        <v>483</v>
      </c>
      <c r="B78" s="3"/>
      <c r="C78" s="3"/>
      <c r="D78" s="3"/>
      <c r="E78" s="3"/>
      <c r="F78" s="3"/>
      <c r="G78" s="3"/>
      <c r="H78" s="327" t="s">
        <v>551</v>
      </c>
      <c r="I78" s="328" t="s">
        <v>551</v>
      </c>
    </row>
    <row r="79" spans="1:9" x14ac:dyDescent="0.15">
      <c r="A79" s="3"/>
      <c r="B79" s="3"/>
      <c r="C79" s="3"/>
      <c r="D79" s="3"/>
      <c r="E79" s="3"/>
      <c r="F79" s="3"/>
      <c r="G79" s="3"/>
      <c r="H79" s="250" t="str">
        <f>IF(H78=6,"richtig!","")</f>
        <v/>
      </c>
      <c r="I79" s="250" t="str">
        <f>IF(I78=1,"richtig!","")</f>
        <v/>
      </c>
    </row>
    <row r="80" spans="1:9" x14ac:dyDescent="0.15">
      <c r="A80" s="3"/>
      <c r="B80" s="3"/>
      <c r="C80" s="3"/>
      <c r="D80" s="3"/>
      <c r="E80" s="3"/>
      <c r="F80" s="3"/>
      <c r="G80" s="3"/>
      <c r="H80" s="248" t="s">
        <v>484</v>
      </c>
      <c r="I80" s="249" t="s">
        <v>485</v>
      </c>
    </row>
    <row r="81" spans="1:15" x14ac:dyDescent="0.15">
      <c r="A81" s="3" t="s">
        <v>486</v>
      </c>
      <c r="B81" s="3"/>
      <c r="C81" s="3"/>
      <c r="D81" s="3"/>
      <c r="E81" s="3"/>
      <c r="F81" s="3"/>
      <c r="G81" s="3"/>
      <c r="H81" s="327" t="s">
        <v>551</v>
      </c>
      <c r="I81" s="328" t="s">
        <v>551</v>
      </c>
    </row>
    <row r="82" spans="1:15" x14ac:dyDescent="0.15">
      <c r="A82" s="3"/>
      <c r="B82" s="3"/>
      <c r="C82" s="3"/>
      <c r="D82" s="3"/>
      <c r="E82" s="3"/>
      <c r="F82" s="3"/>
      <c r="G82" s="3"/>
      <c r="H82" s="250" t="str">
        <f>IF(H81=1.5,"richtig!","")</f>
        <v/>
      </c>
      <c r="I82" s="250" t="str">
        <f>IF(I81=-4,"richtig!","")</f>
        <v/>
      </c>
    </row>
    <row r="83" spans="1:15" x14ac:dyDescent="0.15">
      <c r="A83" s="3"/>
      <c r="B83" s="3"/>
      <c r="C83" s="3"/>
      <c r="D83" s="3"/>
      <c r="E83" s="3"/>
      <c r="F83" s="3"/>
      <c r="G83" s="3"/>
      <c r="H83" s="248" t="s">
        <v>482</v>
      </c>
      <c r="I83" s="249" t="s">
        <v>488</v>
      </c>
    </row>
    <row r="84" spans="1:15" x14ac:dyDescent="0.15">
      <c r="A84" s="3" t="s">
        <v>487</v>
      </c>
      <c r="B84" s="3"/>
      <c r="C84" s="3"/>
      <c r="D84" s="3"/>
      <c r="E84" s="3"/>
      <c r="F84" s="3"/>
      <c r="G84" s="3"/>
      <c r="H84" s="327" t="s">
        <v>551</v>
      </c>
      <c r="I84" s="328" t="s">
        <v>551</v>
      </c>
    </row>
    <row r="85" spans="1:15" x14ac:dyDescent="0.15">
      <c r="A85" s="3"/>
      <c r="B85" s="3"/>
      <c r="C85" s="3"/>
      <c r="D85" s="3"/>
      <c r="E85" s="3"/>
      <c r="F85" s="3"/>
      <c r="G85" s="3"/>
      <c r="H85" s="3"/>
      <c r="I85" s="3"/>
    </row>
    <row r="86" spans="1:15" x14ac:dyDescent="0.15">
      <c r="A86" s="3"/>
      <c r="B86" s="3"/>
      <c r="C86" s="3"/>
      <c r="D86" s="3"/>
      <c r="E86" s="3"/>
      <c r="F86" s="3"/>
      <c r="G86" s="3"/>
      <c r="H86" s="3"/>
      <c r="I86" s="3"/>
    </row>
    <row r="87" spans="1:15" x14ac:dyDescent="0.15">
      <c r="A87" s="3" t="s">
        <v>497</v>
      </c>
      <c r="B87" s="3"/>
      <c r="C87" s="3"/>
      <c r="D87" s="3"/>
      <c r="E87" s="3"/>
      <c r="F87" s="3"/>
      <c r="G87" s="3"/>
      <c r="H87" s="363"/>
      <c r="I87" s="364"/>
      <c r="J87" s="364"/>
      <c r="K87" s="364"/>
      <c r="L87" s="364"/>
      <c r="M87" s="364"/>
      <c r="N87" s="364"/>
      <c r="O87" s="365"/>
    </row>
    <row r="88" spans="1:15" x14ac:dyDescent="0.15">
      <c r="A88" s="3"/>
      <c r="B88" s="3"/>
      <c r="C88" s="3"/>
      <c r="D88" s="3"/>
      <c r="E88" s="3"/>
      <c r="F88" s="3"/>
      <c r="G88" s="3"/>
      <c r="H88" s="3"/>
      <c r="I88" s="3"/>
    </row>
    <row r="89" spans="1:15" x14ac:dyDescent="0.15">
      <c r="A89" s="3" t="s">
        <v>489</v>
      </c>
      <c r="B89" s="3"/>
      <c r="C89" s="3"/>
      <c r="D89" s="3"/>
      <c r="E89" s="3"/>
      <c r="F89" s="3"/>
      <c r="G89" s="3"/>
      <c r="H89" s="3"/>
      <c r="I89" s="3"/>
    </row>
    <row r="90" spans="1:15" x14ac:dyDescent="0.15">
      <c r="A90" s="3" t="s">
        <v>492</v>
      </c>
      <c r="B90" s="3"/>
      <c r="C90" s="3"/>
      <c r="D90" s="3"/>
      <c r="E90" s="3"/>
      <c r="F90" s="3"/>
      <c r="G90" s="3"/>
      <c r="H90" s="3"/>
      <c r="I90" s="3"/>
    </row>
    <row r="91" spans="1:15" x14ac:dyDescent="0.15">
      <c r="A91" s="3" t="s">
        <v>493</v>
      </c>
      <c r="B91" s="3"/>
      <c r="C91" s="3"/>
      <c r="D91" s="3"/>
      <c r="E91" s="3"/>
      <c r="F91" s="3"/>
      <c r="G91" s="3"/>
      <c r="H91" s="3"/>
      <c r="I91" s="3"/>
    </row>
    <row r="92" spans="1:15" x14ac:dyDescent="0.15">
      <c r="A92" s="4" t="s">
        <v>494</v>
      </c>
      <c r="B92" s="3"/>
      <c r="C92" s="3"/>
      <c r="D92" s="3"/>
      <c r="E92" s="3"/>
      <c r="F92" s="3"/>
      <c r="G92" s="3"/>
      <c r="H92" s="3"/>
      <c r="I92" s="3"/>
    </row>
    <row r="93" spans="1:15" x14ac:dyDescent="0.15">
      <c r="A93" s="4" t="s">
        <v>495</v>
      </c>
      <c r="B93" s="3"/>
      <c r="C93" s="3"/>
      <c r="D93" s="3"/>
      <c r="E93" s="3"/>
      <c r="F93" s="3"/>
      <c r="G93" s="3"/>
      <c r="H93" s="3"/>
      <c r="I93" s="3"/>
    </row>
    <row r="94" spans="1:15" ht="14" thickBot="1" x14ac:dyDescent="0.2">
      <c r="A94" s="3"/>
      <c r="B94" s="3"/>
      <c r="C94" s="3"/>
      <c r="D94" s="3"/>
      <c r="E94" s="3"/>
      <c r="F94" s="3"/>
      <c r="G94" s="3"/>
      <c r="H94" s="3"/>
      <c r="I94" s="3"/>
    </row>
    <row r="95" spans="1:15" ht="20" x14ac:dyDescent="0.2">
      <c r="A95" s="3"/>
      <c r="B95" s="3"/>
      <c r="C95" s="485" t="s">
        <v>479</v>
      </c>
      <c r="D95" s="486"/>
      <c r="E95" s="486"/>
      <c r="F95" s="486"/>
      <c r="G95" s="486"/>
      <c r="H95" s="486"/>
      <c r="I95" s="487"/>
    </row>
    <row r="96" spans="1:15" x14ac:dyDescent="0.15">
      <c r="A96" s="1" t="s">
        <v>476</v>
      </c>
      <c r="B96" s="326" t="s">
        <v>636</v>
      </c>
      <c r="C96" s="444" t="s">
        <v>478</v>
      </c>
      <c r="D96" s="446" t="str">
        <f>"+"</f>
        <v>+</v>
      </c>
      <c r="E96" s="490" t="str">
        <f>IF(B96="Eingabe","",B96)</f>
        <v/>
      </c>
      <c r="F96" s="446" t="s">
        <v>507</v>
      </c>
      <c r="G96" s="490" t="str">
        <f>IF(B97="Eingabe","",B97)</f>
        <v/>
      </c>
      <c r="H96" s="446" t="str">
        <f>"="</f>
        <v>=</v>
      </c>
      <c r="I96" s="492">
        <v>0</v>
      </c>
    </row>
    <row r="97" spans="1:9" ht="14" thickBot="1" x14ac:dyDescent="0.2">
      <c r="A97" s="1" t="s">
        <v>477</v>
      </c>
      <c r="B97" s="326" t="s">
        <v>636</v>
      </c>
      <c r="C97" s="488"/>
      <c r="D97" s="489"/>
      <c r="E97" s="491"/>
      <c r="F97" s="489"/>
      <c r="G97" s="491"/>
      <c r="H97" s="489"/>
      <c r="I97" s="493"/>
    </row>
    <row r="98" spans="1:9" ht="12.75" customHeight="1" x14ac:dyDescent="0.15">
      <c r="A98" s="3"/>
      <c r="B98" s="251"/>
      <c r="C98" s="252"/>
      <c r="D98" s="252"/>
      <c r="E98" s="252"/>
      <c r="F98" s="252"/>
      <c r="G98" s="252"/>
      <c r="H98" s="252"/>
      <c r="I98" s="252"/>
    </row>
    <row r="99" spans="1:9" ht="17.25" customHeight="1" x14ac:dyDescent="0.15">
      <c r="A99" s="484" t="s">
        <v>496</v>
      </c>
      <c r="B99" s="484"/>
      <c r="C99" s="329" t="s">
        <v>609</v>
      </c>
      <c r="D99" s="252"/>
      <c r="E99" s="252"/>
      <c r="F99" s="252"/>
      <c r="G99" s="252"/>
      <c r="H99" s="252"/>
      <c r="I99" s="252"/>
    </row>
    <row r="100" spans="1:9" ht="14" thickBot="1" x14ac:dyDescent="0.2">
      <c r="A100" s="3"/>
      <c r="B100" s="3"/>
      <c r="C100" s="3"/>
      <c r="D100" s="3"/>
      <c r="E100" s="3"/>
      <c r="F100" s="3"/>
      <c r="G100" s="3"/>
      <c r="H100" s="3"/>
      <c r="I100" s="3"/>
    </row>
    <row r="101" spans="1:9" ht="14" thickBot="1" x14ac:dyDescent="0.2">
      <c r="A101" s="494" t="s">
        <v>480</v>
      </c>
      <c r="B101" s="495"/>
      <c r="C101" s="496" t="s">
        <v>609</v>
      </c>
      <c r="D101" s="497"/>
      <c r="E101" s="3"/>
      <c r="F101" s="3"/>
      <c r="G101" s="3"/>
      <c r="H101" s="3"/>
      <c r="I101" s="3"/>
    </row>
    <row r="102" spans="1:9" ht="14" thickBot="1" x14ac:dyDescent="0.2">
      <c r="A102" s="494"/>
      <c r="B102" s="495"/>
      <c r="C102" s="496"/>
      <c r="D102" s="497"/>
      <c r="E102" s="3"/>
      <c r="F102" s="3"/>
      <c r="G102" s="3"/>
      <c r="H102" s="3"/>
      <c r="I102" s="3"/>
    </row>
    <row r="103" spans="1:9" ht="14" thickBot="1" x14ac:dyDescent="0.2">
      <c r="A103" s="494" t="s">
        <v>481</v>
      </c>
      <c r="B103" s="495"/>
      <c r="C103" s="496" t="s">
        <v>609</v>
      </c>
      <c r="D103" s="497"/>
      <c r="E103" s="3"/>
      <c r="F103" s="3"/>
      <c r="G103" s="3"/>
      <c r="H103" s="3"/>
      <c r="I103" s="3"/>
    </row>
    <row r="104" spans="1:9" ht="14" thickBot="1" x14ac:dyDescent="0.2">
      <c r="A104" s="494"/>
      <c r="B104" s="495"/>
      <c r="C104" s="496"/>
      <c r="D104" s="497"/>
      <c r="E104" s="3"/>
      <c r="F104" s="3"/>
      <c r="G104" s="3"/>
      <c r="H104" s="3"/>
      <c r="I104" s="3"/>
    </row>
    <row r="105" spans="1:9" x14ac:dyDescent="0.15">
      <c r="A105" s="3"/>
      <c r="B105" s="3"/>
      <c r="C105" s="3"/>
      <c r="D105" s="3"/>
      <c r="E105" s="3"/>
      <c r="F105" s="3"/>
      <c r="G105" s="3"/>
      <c r="H105" s="3"/>
      <c r="I105" s="3"/>
    </row>
    <row r="106" spans="1:9" x14ac:dyDescent="0.15">
      <c r="A106" s="3" t="s">
        <v>498</v>
      </c>
      <c r="B106" s="3"/>
      <c r="C106" s="3"/>
      <c r="D106" s="3"/>
      <c r="E106" s="3"/>
      <c r="F106" s="3"/>
      <c r="G106" s="3"/>
      <c r="H106" s="3"/>
      <c r="I106" s="3"/>
    </row>
    <row r="107" spans="1:9" x14ac:dyDescent="0.15">
      <c r="A107" s="3" t="s">
        <v>499</v>
      </c>
      <c r="B107" s="3"/>
      <c r="C107" s="3"/>
      <c r="D107" s="3"/>
      <c r="E107" s="3"/>
      <c r="F107" s="3"/>
      <c r="G107" s="3"/>
      <c r="H107" s="3"/>
      <c r="I107" s="3"/>
    </row>
    <row r="108" spans="1:9" x14ac:dyDescent="0.15">
      <c r="A108" s="3"/>
      <c r="B108" s="3"/>
      <c r="C108" s="3"/>
      <c r="D108" s="3"/>
      <c r="E108" s="3"/>
      <c r="F108" s="3"/>
      <c r="G108" s="3"/>
      <c r="H108" s="3"/>
      <c r="I108" s="3"/>
    </row>
    <row r="109" spans="1:9" x14ac:dyDescent="0.15">
      <c r="A109" s="3" t="s">
        <v>501</v>
      </c>
      <c r="B109" s="3"/>
      <c r="C109" s="3"/>
      <c r="D109" s="3"/>
      <c r="E109" s="3"/>
      <c r="F109" s="3"/>
      <c r="G109" s="3"/>
      <c r="H109" s="3"/>
      <c r="I109" s="3"/>
    </row>
    <row r="110" spans="1:9" x14ac:dyDescent="0.15">
      <c r="A110" s="3" t="s">
        <v>500</v>
      </c>
      <c r="B110" s="3"/>
      <c r="C110" s="3"/>
      <c r="D110" s="3"/>
      <c r="E110" s="3"/>
      <c r="F110" s="3"/>
      <c r="G110" s="3"/>
      <c r="H110" s="3"/>
      <c r="I110" s="3"/>
    </row>
    <row r="111" spans="1:9" x14ac:dyDescent="0.15">
      <c r="A111" s="3"/>
      <c r="B111" s="3"/>
      <c r="C111" s="3"/>
      <c r="D111" s="3"/>
      <c r="E111" s="3"/>
      <c r="F111" s="3"/>
      <c r="G111" s="3"/>
      <c r="H111" s="3"/>
      <c r="I111" s="3"/>
    </row>
    <row r="112" spans="1:9" x14ac:dyDescent="0.15">
      <c r="A112" s="69" t="s">
        <v>577</v>
      </c>
      <c r="B112" s="3"/>
      <c r="C112" s="3"/>
      <c r="D112" s="3"/>
      <c r="E112" s="3"/>
      <c r="F112" s="3"/>
      <c r="G112" s="3"/>
      <c r="H112" s="3"/>
      <c r="I112" s="3"/>
    </row>
    <row r="113" spans="1:9" x14ac:dyDescent="0.15">
      <c r="A113" s="3"/>
      <c r="B113" s="3"/>
      <c r="C113" s="3"/>
      <c r="D113" s="3"/>
      <c r="E113" s="3"/>
      <c r="F113" s="3"/>
      <c r="G113" s="3"/>
      <c r="H113" s="3"/>
      <c r="I113" s="3"/>
    </row>
    <row r="114" spans="1:9" x14ac:dyDescent="0.15">
      <c r="A114" s="3" t="s">
        <v>502</v>
      </c>
      <c r="B114" s="3"/>
      <c r="C114" s="3"/>
      <c r="D114" s="3"/>
      <c r="E114" s="3"/>
      <c r="F114" s="3"/>
      <c r="G114" s="3"/>
      <c r="H114" s="3"/>
      <c r="I114" s="3"/>
    </row>
    <row r="115" spans="1:9" x14ac:dyDescent="0.15">
      <c r="A115" s="3" t="s">
        <v>503</v>
      </c>
      <c r="B115" s="3"/>
      <c r="C115" s="3"/>
      <c r="D115" s="3"/>
      <c r="E115" s="3"/>
      <c r="F115" s="3"/>
      <c r="G115" s="3"/>
      <c r="H115" s="3"/>
      <c r="I115" s="3"/>
    </row>
    <row r="116" spans="1:9" x14ac:dyDescent="0.15">
      <c r="A116" s="3"/>
      <c r="B116" s="3"/>
      <c r="C116" s="3"/>
      <c r="D116" s="3"/>
      <c r="E116" s="3"/>
      <c r="F116" s="3"/>
      <c r="G116" s="3"/>
      <c r="H116" s="3"/>
      <c r="I116" s="3"/>
    </row>
    <row r="117" spans="1:9" x14ac:dyDescent="0.15">
      <c r="A117" s="3" t="s">
        <v>504</v>
      </c>
      <c r="B117" s="3"/>
      <c r="C117" s="3"/>
      <c r="D117" s="3"/>
      <c r="E117" s="3"/>
      <c r="F117" s="3"/>
      <c r="G117" s="3"/>
      <c r="H117" s="3"/>
      <c r="I117" s="3"/>
    </row>
    <row r="118" spans="1:9" x14ac:dyDescent="0.15">
      <c r="A118" s="3"/>
      <c r="B118" s="3"/>
      <c r="C118" s="3"/>
      <c r="D118" s="3"/>
      <c r="E118" s="3"/>
      <c r="F118" s="3"/>
      <c r="G118" s="3"/>
      <c r="H118" s="3"/>
      <c r="I118" s="3"/>
    </row>
    <row r="119" spans="1:9" x14ac:dyDescent="0.15">
      <c r="A119" s="3" t="s">
        <v>505</v>
      </c>
      <c r="B119" s="3"/>
      <c r="C119" s="3"/>
      <c r="D119" s="3"/>
      <c r="E119" s="3"/>
      <c r="F119" s="3"/>
      <c r="G119" s="3"/>
      <c r="H119" s="3"/>
      <c r="I119" s="3"/>
    </row>
    <row r="120" spans="1:9" ht="14" thickBot="1" x14ac:dyDescent="0.2">
      <c r="A120" s="3"/>
      <c r="B120" s="3"/>
      <c r="C120" s="3"/>
      <c r="D120" s="3"/>
      <c r="E120" s="3"/>
      <c r="F120" s="3"/>
      <c r="G120" s="3"/>
      <c r="H120" s="3"/>
      <c r="I120" s="3"/>
    </row>
    <row r="121" spans="1:9" ht="20" x14ac:dyDescent="0.2">
      <c r="A121" s="3"/>
      <c r="B121" s="3"/>
      <c r="C121" s="485" t="s">
        <v>506</v>
      </c>
      <c r="D121" s="486"/>
      <c r="E121" s="486"/>
      <c r="F121" s="486"/>
      <c r="G121" s="486"/>
      <c r="H121" s="486"/>
      <c r="I121" s="487"/>
    </row>
    <row r="122" spans="1:9" ht="12.75" customHeight="1" x14ac:dyDescent="0.15">
      <c r="A122" s="1" t="s">
        <v>476</v>
      </c>
      <c r="B122" s="326" t="s">
        <v>636</v>
      </c>
      <c r="C122" s="444" t="s">
        <v>478</v>
      </c>
      <c r="D122" s="446" t="str">
        <f>"+"</f>
        <v>+</v>
      </c>
      <c r="E122" s="490" t="str">
        <f>IF(B122="Eingabe","",B122)</f>
        <v/>
      </c>
      <c r="F122" s="446" t="s">
        <v>507</v>
      </c>
      <c r="G122" s="490" t="str">
        <f>IF(B123="Eingabe","",B123)</f>
        <v/>
      </c>
      <c r="H122" s="446" t="str">
        <f>"="</f>
        <v>=</v>
      </c>
      <c r="I122" s="492" t="s">
        <v>835</v>
      </c>
    </row>
    <row r="123" spans="1:9" ht="13.5" customHeight="1" thickBot="1" x14ac:dyDescent="0.2">
      <c r="A123" s="1" t="s">
        <v>477</v>
      </c>
      <c r="B123" s="326" t="s">
        <v>636</v>
      </c>
      <c r="C123" s="488"/>
      <c r="D123" s="489"/>
      <c r="E123" s="491"/>
      <c r="F123" s="489"/>
      <c r="G123" s="491"/>
      <c r="H123" s="489"/>
      <c r="I123" s="493"/>
    </row>
    <row r="124" spans="1:9" x14ac:dyDescent="0.15">
      <c r="A124" s="3"/>
      <c r="B124" s="3"/>
      <c r="C124" s="3"/>
      <c r="D124" s="3"/>
      <c r="E124" s="3"/>
      <c r="F124" s="3"/>
      <c r="G124" s="3"/>
      <c r="H124" s="3"/>
      <c r="I124" s="3"/>
    </row>
    <row r="125" spans="1:9" x14ac:dyDescent="0.15">
      <c r="A125" s="3"/>
      <c r="B125" s="3"/>
      <c r="C125" s="3"/>
      <c r="D125" s="3"/>
      <c r="E125" s="481" t="s">
        <v>550</v>
      </c>
      <c r="F125" s="482"/>
      <c r="G125" s="483"/>
      <c r="H125" s="3"/>
      <c r="I125" s="3"/>
    </row>
    <row r="126" spans="1:9" x14ac:dyDescent="0.15">
      <c r="A126" s="370" t="s">
        <v>836</v>
      </c>
      <c r="B126" s="371"/>
    </row>
    <row r="127" spans="1:9" x14ac:dyDescent="0.15">
      <c r="A127" s="67" t="s">
        <v>834</v>
      </c>
      <c r="B127" s="67" t="s">
        <v>835</v>
      </c>
    </row>
    <row r="128" spans="1:9" x14ac:dyDescent="0.15">
      <c r="A128" s="134">
        <v>-10</v>
      </c>
      <c r="B128" s="138" t="s">
        <v>609</v>
      </c>
    </row>
    <row r="129" spans="1:2" x14ac:dyDescent="0.15">
      <c r="A129" s="134"/>
      <c r="B129" s="138" t="s">
        <v>609</v>
      </c>
    </row>
    <row r="130" spans="1:2" x14ac:dyDescent="0.15">
      <c r="A130" s="134"/>
      <c r="B130" s="138" t="s">
        <v>609</v>
      </c>
    </row>
    <row r="131" spans="1:2" x14ac:dyDescent="0.15">
      <c r="A131" s="134"/>
      <c r="B131" s="138" t="s">
        <v>609</v>
      </c>
    </row>
    <row r="132" spans="1:2" x14ac:dyDescent="0.15">
      <c r="A132" s="134"/>
      <c r="B132" s="138" t="s">
        <v>609</v>
      </c>
    </row>
    <row r="133" spans="1:2" x14ac:dyDescent="0.15">
      <c r="A133" s="134"/>
      <c r="B133" s="138" t="s">
        <v>609</v>
      </c>
    </row>
    <row r="134" spans="1:2" x14ac:dyDescent="0.15">
      <c r="A134" s="134"/>
      <c r="B134" s="138" t="s">
        <v>609</v>
      </c>
    </row>
    <row r="135" spans="1:2" x14ac:dyDescent="0.15">
      <c r="A135" s="134"/>
      <c r="B135" s="138" t="s">
        <v>609</v>
      </c>
    </row>
    <row r="136" spans="1:2" x14ac:dyDescent="0.15">
      <c r="A136" s="134"/>
      <c r="B136" s="138" t="s">
        <v>609</v>
      </c>
    </row>
    <row r="137" spans="1:2" x14ac:dyDescent="0.15">
      <c r="A137" s="134"/>
      <c r="B137" s="138" t="s">
        <v>609</v>
      </c>
    </row>
    <row r="138" spans="1:2" x14ac:dyDescent="0.15">
      <c r="A138" s="134"/>
      <c r="B138" s="138" t="s">
        <v>609</v>
      </c>
    </row>
    <row r="139" spans="1:2" x14ac:dyDescent="0.15">
      <c r="A139" s="134"/>
      <c r="B139" s="138" t="s">
        <v>609</v>
      </c>
    </row>
    <row r="140" spans="1:2" x14ac:dyDescent="0.15">
      <c r="A140" s="134"/>
      <c r="B140" s="138" t="s">
        <v>609</v>
      </c>
    </row>
    <row r="141" spans="1:2" x14ac:dyDescent="0.15">
      <c r="A141" s="134"/>
      <c r="B141" s="138" t="s">
        <v>609</v>
      </c>
    </row>
    <row r="142" spans="1:2" x14ac:dyDescent="0.15">
      <c r="A142" s="134"/>
      <c r="B142" s="138" t="s">
        <v>609</v>
      </c>
    </row>
    <row r="143" spans="1:2" x14ac:dyDescent="0.15">
      <c r="A143" s="134"/>
      <c r="B143" s="138" t="s">
        <v>609</v>
      </c>
    </row>
    <row r="144" spans="1:2" x14ac:dyDescent="0.15">
      <c r="A144" s="134"/>
      <c r="B144" s="138" t="s">
        <v>609</v>
      </c>
    </row>
    <row r="145" spans="1:9" x14ac:dyDescent="0.15">
      <c r="A145" s="134"/>
      <c r="B145" s="138" t="s">
        <v>609</v>
      </c>
    </row>
    <row r="146" spans="1:9" x14ac:dyDescent="0.15">
      <c r="A146" s="134"/>
      <c r="B146" s="138" t="s">
        <v>609</v>
      </c>
    </row>
    <row r="147" spans="1:9" x14ac:dyDescent="0.15">
      <c r="A147" s="134"/>
      <c r="B147" s="138" t="s">
        <v>609</v>
      </c>
    </row>
    <row r="148" spans="1:9" x14ac:dyDescent="0.15">
      <c r="A148" s="134"/>
      <c r="B148" s="138" t="s">
        <v>609</v>
      </c>
    </row>
    <row r="149" spans="1:9" x14ac:dyDescent="0.15">
      <c r="A149" s="3"/>
      <c r="B149" s="3"/>
    </row>
    <row r="150" spans="1:9" x14ac:dyDescent="0.15">
      <c r="A150" s="3"/>
      <c r="B150" s="3"/>
    </row>
    <row r="151" spans="1:9" x14ac:dyDescent="0.15">
      <c r="A151" s="3"/>
      <c r="B151" s="3"/>
    </row>
    <row r="152" spans="1:9" x14ac:dyDescent="0.15">
      <c r="A152" s="3"/>
      <c r="B152" s="3"/>
    </row>
    <row r="153" spans="1:9" x14ac:dyDescent="0.15">
      <c r="A153" s="3"/>
      <c r="B153" s="3"/>
    </row>
    <row r="154" spans="1:9" x14ac:dyDescent="0.15">
      <c r="A154" s="3"/>
      <c r="B154" s="3"/>
    </row>
    <row r="155" spans="1:9" x14ac:dyDescent="0.15">
      <c r="A155" s="3"/>
      <c r="B155" s="3"/>
    </row>
    <row r="156" spans="1:9" x14ac:dyDescent="0.15">
      <c r="A156" s="3" t="s">
        <v>508</v>
      </c>
      <c r="B156" s="3"/>
      <c r="C156" s="3"/>
      <c r="D156" s="3"/>
      <c r="E156" s="3"/>
      <c r="F156" s="3"/>
      <c r="G156" s="3"/>
      <c r="H156" s="3"/>
      <c r="I156" s="3"/>
    </row>
    <row r="157" spans="1:9" x14ac:dyDescent="0.15">
      <c r="A157" s="3" t="s">
        <v>509</v>
      </c>
      <c r="B157" s="3"/>
      <c r="C157" s="3"/>
      <c r="D157" s="3"/>
      <c r="E157" s="3"/>
      <c r="F157" s="3"/>
      <c r="G157" s="3"/>
      <c r="H157" s="3"/>
      <c r="I157" s="3"/>
    </row>
    <row r="158" spans="1:9" x14ac:dyDescent="0.15">
      <c r="A158" s="3" t="s">
        <v>511</v>
      </c>
      <c r="B158" s="3"/>
      <c r="C158" s="3"/>
      <c r="D158" s="3"/>
      <c r="E158" s="3"/>
      <c r="F158" s="3"/>
      <c r="G158" s="3"/>
      <c r="H158" s="3"/>
      <c r="I158" s="3"/>
    </row>
    <row r="159" spans="1:9" x14ac:dyDescent="0.15">
      <c r="A159" s="3" t="s">
        <v>510</v>
      </c>
      <c r="B159" s="3"/>
      <c r="C159" s="3"/>
      <c r="D159" s="3"/>
      <c r="E159" s="3"/>
      <c r="F159" s="3"/>
      <c r="G159" s="3"/>
      <c r="H159" s="3"/>
      <c r="I159" s="3"/>
    </row>
    <row r="160" spans="1:9" x14ac:dyDescent="0.15">
      <c r="A160" s="3" t="s">
        <v>512</v>
      </c>
      <c r="B160" s="3"/>
      <c r="C160" s="3"/>
      <c r="D160" s="3"/>
      <c r="E160" s="3"/>
      <c r="F160" s="3"/>
      <c r="G160" s="3"/>
      <c r="H160" s="3"/>
      <c r="I160" s="3"/>
    </row>
    <row r="161" spans="1:9" x14ac:dyDescent="0.15">
      <c r="A161" s="3" t="s">
        <v>513</v>
      </c>
      <c r="B161" s="3"/>
      <c r="C161" s="3"/>
      <c r="D161" s="3" t="s">
        <v>514</v>
      </c>
      <c r="E161" s="3"/>
      <c r="F161" s="3"/>
      <c r="G161" s="3"/>
      <c r="H161" s="3"/>
      <c r="I161" s="3"/>
    </row>
    <row r="162" spans="1:9" x14ac:dyDescent="0.15">
      <c r="A162" s="3"/>
      <c r="B162" s="3"/>
      <c r="C162" s="3"/>
      <c r="D162" s="3"/>
      <c r="E162" s="3"/>
      <c r="F162" s="3"/>
      <c r="G162" s="3"/>
      <c r="H162" s="3"/>
      <c r="I162" s="3"/>
    </row>
    <row r="163" spans="1:9" x14ac:dyDescent="0.15">
      <c r="A163" s="3" t="s">
        <v>515</v>
      </c>
      <c r="B163" s="3"/>
      <c r="C163" s="3"/>
      <c r="D163" s="3"/>
      <c r="E163" s="3"/>
      <c r="F163" s="3"/>
      <c r="G163" s="3"/>
      <c r="H163" s="3"/>
      <c r="I163" s="3"/>
    </row>
    <row r="164" spans="1:9" x14ac:dyDescent="0.15">
      <c r="A164" s="3"/>
      <c r="B164" s="3"/>
      <c r="C164" s="3"/>
      <c r="D164" s="3"/>
      <c r="E164" s="3"/>
      <c r="F164" s="3"/>
      <c r="G164" s="3"/>
      <c r="H164" s="3"/>
      <c r="I164" s="3"/>
    </row>
    <row r="165" spans="1:9" x14ac:dyDescent="0.15">
      <c r="A165" s="3" t="s">
        <v>516</v>
      </c>
      <c r="B165" s="3"/>
      <c r="C165" s="3"/>
      <c r="D165" s="3"/>
      <c r="E165" s="3"/>
      <c r="F165" s="3"/>
      <c r="G165" s="3"/>
      <c r="H165" s="3"/>
      <c r="I165" s="3"/>
    </row>
    <row r="166" spans="1:9" x14ac:dyDescent="0.15">
      <c r="A166" s="3" t="s">
        <v>517</v>
      </c>
      <c r="B166" s="3"/>
      <c r="C166" s="3"/>
      <c r="D166" s="3"/>
      <c r="E166" s="3"/>
      <c r="F166" s="3"/>
      <c r="G166" s="3"/>
      <c r="H166" s="3"/>
      <c r="I166" s="3"/>
    </row>
    <row r="167" spans="1:9" x14ac:dyDescent="0.15">
      <c r="A167" s="3"/>
      <c r="B167" s="3"/>
      <c r="C167" s="3"/>
      <c r="D167" s="3"/>
      <c r="E167" s="3"/>
      <c r="F167" s="3"/>
      <c r="G167" s="3"/>
      <c r="H167" s="3"/>
      <c r="I167" s="3"/>
    </row>
    <row r="168" spans="1:9" x14ac:dyDescent="0.15">
      <c r="A168" s="363"/>
      <c r="B168" s="364"/>
      <c r="C168" s="364"/>
      <c r="D168" s="364"/>
      <c r="E168" s="364"/>
      <c r="F168" s="364"/>
      <c r="G168" s="364"/>
      <c r="H168" s="364"/>
      <c r="I168" s="365"/>
    </row>
    <row r="169" spans="1:9" x14ac:dyDescent="0.15">
      <c r="A169" s="3"/>
      <c r="B169" s="3"/>
      <c r="C169" s="3"/>
      <c r="D169" s="3"/>
      <c r="E169" s="3"/>
      <c r="F169" s="3"/>
      <c r="G169" s="3"/>
      <c r="H169" s="3"/>
      <c r="I169" s="3"/>
    </row>
    <row r="170" spans="1:9" x14ac:dyDescent="0.15">
      <c r="A170" s="3" t="s">
        <v>518</v>
      </c>
      <c r="B170" s="3"/>
      <c r="C170" s="3"/>
      <c r="D170" s="3"/>
      <c r="E170" s="3"/>
      <c r="F170" s="3"/>
      <c r="G170" s="3"/>
      <c r="H170" s="3"/>
      <c r="I170" s="3"/>
    </row>
    <row r="171" spans="1:9" x14ac:dyDescent="0.15">
      <c r="A171" s="3" t="s">
        <v>549</v>
      </c>
      <c r="B171" s="3"/>
      <c r="C171" s="3"/>
      <c r="D171" s="3"/>
      <c r="E171" s="3"/>
      <c r="F171" s="3"/>
      <c r="G171" s="3"/>
      <c r="H171" s="3"/>
      <c r="I171" s="3"/>
    </row>
    <row r="172" spans="1:9" x14ac:dyDescent="0.15">
      <c r="A172" s="3"/>
      <c r="B172" s="3"/>
      <c r="C172" s="3"/>
      <c r="D172" s="3"/>
      <c r="E172" s="3"/>
      <c r="F172" s="3"/>
      <c r="G172" s="3"/>
      <c r="H172" s="3"/>
      <c r="I172" s="3"/>
    </row>
    <row r="173" spans="1:9" x14ac:dyDescent="0.15">
      <c r="A173" s="363"/>
      <c r="B173" s="364"/>
      <c r="C173" s="364"/>
      <c r="D173" s="364"/>
      <c r="E173" s="364"/>
      <c r="F173" s="364"/>
      <c r="G173" s="364"/>
      <c r="H173" s="364"/>
      <c r="I173" s="365"/>
    </row>
    <row r="174" spans="1:9" x14ac:dyDescent="0.15">
      <c r="A174" s="3"/>
      <c r="B174" s="3"/>
      <c r="C174" s="3"/>
      <c r="D174" s="3"/>
      <c r="E174" s="3"/>
      <c r="F174" s="3"/>
      <c r="G174" s="3"/>
      <c r="H174" s="3"/>
      <c r="I174" s="3"/>
    </row>
    <row r="175" spans="1:9" x14ac:dyDescent="0.15">
      <c r="A175" s="3" t="s">
        <v>519</v>
      </c>
      <c r="B175" s="3"/>
      <c r="C175" s="3"/>
      <c r="D175" s="3"/>
      <c r="E175" s="3"/>
      <c r="F175" s="3"/>
      <c r="G175" s="3"/>
      <c r="H175" s="3"/>
      <c r="I175" s="3"/>
    </row>
    <row r="176" spans="1:9" x14ac:dyDescent="0.15">
      <c r="A176" s="3"/>
      <c r="B176" s="3"/>
      <c r="C176" s="3"/>
      <c r="D176" s="3"/>
      <c r="E176" s="3"/>
      <c r="F176" s="3"/>
      <c r="G176" s="3"/>
      <c r="H176" s="3"/>
      <c r="I176" s="3"/>
    </row>
    <row r="177" spans="1:9" x14ac:dyDescent="0.15">
      <c r="A177" s="3"/>
      <c r="B177" s="3"/>
      <c r="C177" s="3"/>
      <c r="D177" s="3"/>
      <c r="E177" s="3"/>
      <c r="F177" s="3"/>
      <c r="G177" s="3"/>
      <c r="H177" s="3"/>
      <c r="I177" s="3"/>
    </row>
    <row r="178" spans="1:9" x14ac:dyDescent="0.15">
      <c r="A178" s="3"/>
      <c r="B178" s="3"/>
      <c r="C178" s="3"/>
      <c r="D178" s="3"/>
      <c r="E178" s="3"/>
      <c r="F178" s="3"/>
      <c r="G178" s="3"/>
      <c r="H178" s="3"/>
      <c r="I178" s="3"/>
    </row>
    <row r="179" spans="1:9" x14ac:dyDescent="0.15">
      <c r="A179" s="3"/>
      <c r="B179" s="3"/>
      <c r="C179" s="3"/>
      <c r="D179" s="3"/>
      <c r="E179" s="3"/>
      <c r="F179" s="3"/>
      <c r="G179" s="3"/>
      <c r="H179" s="3"/>
      <c r="I179" s="3"/>
    </row>
    <row r="180" spans="1:9" x14ac:dyDescent="0.15">
      <c r="A180" s="3"/>
      <c r="B180" s="3"/>
      <c r="C180" s="3"/>
      <c r="D180" s="3"/>
      <c r="E180" s="3"/>
      <c r="F180" s="3"/>
      <c r="G180" s="3"/>
      <c r="H180" s="3"/>
      <c r="I180" s="3"/>
    </row>
    <row r="181" spans="1:9" x14ac:dyDescent="0.15">
      <c r="A181" s="3"/>
      <c r="B181" s="3"/>
      <c r="C181" s="3"/>
      <c r="D181" s="3"/>
      <c r="E181" s="3"/>
      <c r="F181" s="3"/>
      <c r="G181" s="3"/>
      <c r="H181" s="3"/>
      <c r="I181" s="3"/>
    </row>
    <row r="182" spans="1:9" x14ac:dyDescent="0.15">
      <c r="A182" s="3"/>
      <c r="B182" s="3"/>
      <c r="C182" s="3"/>
      <c r="D182" s="3"/>
      <c r="E182" s="3"/>
      <c r="F182" s="3"/>
      <c r="G182" s="3"/>
      <c r="H182" s="3"/>
      <c r="I182" s="3"/>
    </row>
    <row r="183" spans="1:9" x14ac:dyDescent="0.15">
      <c r="A183" s="3"/>
      <c r="B183" s="3"/>
      <c r="C183" s="3"/>
      <c r="D183" s="3"/>
      <c r="E183" s="3"/>
      <c r="F183" s="3"/>
      <c r="G183" s="3"/>
      <c r="H183" s="3"/>
      <c r="I183" s="3"/>
    </row>
    <row r="184" spans="1:9" x14ac:dyDescent="0.15">
      <c r="A184" s="3"/>
      <c r="B184" s="3"/>
      <c r="C184" s="3"/>
      <c r="D184" s="3"/>
      <c r="E184" s="3"/>
      <c r="F184" s="3"/>
      <c r="G184" s="3"/>
      <c r="H184" s="3"/>
      <c r="I184" s="3"/>
    </row>
    <row r="185" spans="1:9" x14ac:dyDescent="0.15">
      <c r="A185" s="3"/>
      <c r="B185" s="3"/>
      <c r="C185" s="3"/>
      <c r="D185" s="3"/>
      <c r="E185" s="3"/>
      <c r="F185" s="3"/>
      <c r="G185" s="3"/>
      <c r="H185" s="3"/>
      <c r="I185" s="3"/>
    </row>
    <row r="186" spans="1:9" x14ac:dyDescent="0.15">
      <c r="A186" s="3"/>
      <c r="B186" s="3"/>
      <c r="C186" s="3"/>
      <c r="D186" s="3"/>
      <c r="E186" s="3"/>
      <c r="F186" s="3"/>
      <c r="G186" s="3"/>
      <c r="H186" s="3"/>
      <c r="I186" s="3"/>
    </row>
    <row r="187" spans="1:9" x14ac:dyDescent="0.15">
      <c r="A187" s="3"/>
      <c r="B187" s="3"/>
      <c r="C187" s="3"/>
      <c r="D187" s="3"/>
      <c r="E187" s="3"/>
      <c r="F187" s="3"/>
      <c r="G187" s="3"/>
      <c r="H187" s="3"/>
      <c r="I187" s="3"/>
    </row>
    <row r="188" spans="1:9" x14ac:dyDescent="0.15">
      <c r="A188" s="3"/>
      <c r="B188" s="3"/>
      <c r="C188" s="3"/>
      <c r="D188" s="3"/>
      <c r="E188" s="3"/>
      <c r="F188" s="3"/>
      <c r="G188" s="3"/>
      <c r="H188" s="3"/>
      <c r="I188" s="3"/>
    </row>
    <row r="189" spans="1:9" x14ac:dyDescent="0.15">
      <c r="A189" s="3"/>
      <c r="B189" s="3"/>
      <c r="C189" s="3"/>
      <c r="D189" s="3"/>
      <c r="E189" s="3"/>
      <c r="F189" s="3"/>
      <c r="G189" s="3"/>
      <c r="H189" s="3"/>
      <c r="I189" s="3"/>
    </row>
    <row r="190" spans="1:9" x14ac:dyDescent="0.15">
      <c r="A190" s="3"/>
      <c r="B190" s="3"/>
      <c r="C190" s="3"/>
      <c r="D190" s="3"/>
      <c r="E190" s="3"/>
      <c r="F190" s="3"/>
      <c r="G190" s="3"/>
      <c r="H190" s="3"/>
      <c r="I190" s="3"/>
    </row>
    <row r="191" spans="1:9" x14ac:dyDescent="0.15">
      <c r="A191" s="3"/>
      <c r="B191" s="3"/>
      <c r="C191" s="3"/>
      <c r="D191" s="3"/>
      <c r="E191" s="3"/>
      <c r="F191" s="3"/>
      <c r="G191" s="3"/>
      <c r="H191" s="3"/>
      <c r="I191" s="3"/>
    </row>
    <row r="192" spans="1:9" x14ac:dyDescent="0.15">
      <c r="A192" s="3"/>
      <c r="B192" s="3"/>
      <c r="C192" s="3"/>
      <c r="D192" s="3"/>
      <c r="E192" s="3"/>
      <c r="F192" s="3"/>
      <c r="G192" s="3"/>
      <c r="H192" s="3"/>
      <c r="I192" s="3"/>
    </row>
    <row r="193" spans="1:9" x14ac:dyDescent="0.15">
      <c r="A193" s="3"/>
      <c r="B193" s="3"/>
      <c r="C193" s="3"/>
      <c r="D193" s="3"/>
      <c r="E193" s="3"/>
      <c r="F193" s="3"/>
      <c r="G193" s="3"/>
      <c r="H193" s="3"/>
      <c r="I193" s="3"/>
    </row>
    <row r="194" spans="1:9" x14ac:dyDescent="0.15">
      <c r="A194" s="69" t="s">
        <v>648</v>
      </c>
      <c r="B194" s="3"/>
      <c r="C194" s="3"/>
      <c r="D194" s="3"/>
      <c r="E194" s="3"/>
      <c r="F194" s="3"/>
      <c r="G194" s="3"/>
      <c r="H194" s="3"/>
      <c r="I194" s="3"/>
    </row>
    <row r="195" spans="1:9" x14ac:dyDescent="0.15">
      <c r="A195" s="3"/>
      <c r="B195" s="3"/>
      <c r="C195" s="3"/>
      <c r="D195" s="3"/>
      <c r="E195" s="3"/>
      <c r="F195" s="3"/>
      <c r="G195" s="3"/>
      <c r="H195" s="3"/>
      <c r="I195" s="3"/>
    </row>
    <row r="196" spans="1:9" x14ac:dyDescent="0.15">
      <c r="A196" s="3" t="s">
        <v>404</v>
      </c>
      <c r="B196" s="3"/>
      <c r="C196" s="3"/>
      <c r="D196" s="3"/>
      <c r="E196" s="3"/>
      <c r="F196" s="3"/>
      <c r="G196" s="3"/>
      <c r="H196" s="3"/>
      <c r="I196" s="3"/>
    </row>
    <row r="197" spans="1:9" x14ac:dyDescent="0.15">
      <c r="A197" s="3" t="s">
        <v>409</v>
      </c>
      <c r="B197" s="3"/>
      <c r="C197" s="3"/>
      <c r="D197" s="3"/>
      <c r="E197" s="3"/>
      <c r="F197" s="3"/>
      <c r="G197" s="3"/>
      <c r="H197" s="3"/>
      <c r="I197" s="3"/>
    </row>
    <row r="198" spans="1:9" x14ac:dyDescent="0.15">
      <c r="A198" s="3"/>
      <c r="B198" s="3"/>
      <c r="C198" s="3"/>
      <c r="D198" s="3"/>
      <c r="E198" s="3"/>
      <c r="F198" s="3"/>
      <c r="G198" s="3"/>
      <c r="H198" s="3"/>
      <c r="I198" s="3"/>
    </row>
    <row r="199" spans="1:9" x14ac:dyDescent="0.15">
      <c r="A199" s="480" t="s">
        <v>406</v>
      </c>
      <c r="B199" s="480"/>
      <c r="C199" s="288" t="s">
        <v>636</v>
      </c>
      <c r="D199" t="s">
        <v>140</v>
      </c>
      <c r="F199" s="3"/>
      <c r="G199" s="3"/>
      <c r="H199" s="3"/>
      <c r="I199" s="3"/>
    </row>
    <row r="200" spans="1:9" x14ac:dyDescent="0.15">
      <c r="A200" s="480" t="s">
        <v>405</v>
      </c>
      <c r="B200" s="480"/>
      <c r="C200" s="288" t="s">
        <v>636</v>
      </c>
      <c r="D200" t="s">
        <v>140</v>
      </c>
      <c r="F200" s="3"/>
      <c r="G200" s="3"/>
      <c r="H200" s="3"/>
      <c r="I200" s="3" t="s">
        <v>264</v>
      </c>
    </row>
    <row r="201" spans="1:9" x14ac:dyDescent="0.15">
      <c r="A201" s="480" t="s">
        <v>407</v>
      </c>
      <c r="B201" s="480"/>
      <c r="C201" s="167" t="s">
        <v>609</v>
      </c>
      <c r="D201" t="s">
        <v>221</v>
      </c>
      <c r="E201" s="15" t="e">
        <f>IF(C201=PI()*C199^2*C200,"richtig!","")</f>
        <v>#VALUE!</v>
      </c>
      <c r="F201" s="3"/>
      <c r="G201" s="3"/>
      <c r="H201" s="3"/>
      <c r="I201" s="3"/>
    </row>
    <row r="202" spans="1:9" x14ac:dyDescent="0.15">
      <c r="A202" s="480" t="s">
        <v>408</v>
      </c>
      <c r="B202" s="480"/>
      <c r="C202" s="167" t="s">
        <v>609</v>
      </c>
      <c r="D202" t="s">
        <v>141</v>
      </c>
      <c r="E202" s="15" t="e">
        <f>IF(C202=2*PI()*C200^2+2*PI()*C199*C2013,"richtig!","")</f>
        <v>#VALUE!</v>
      </c>
      <c r="F202" s="3"/>
      <c r="G202" s="3"/>
      <c r="H202" s="11" t="s">
        <v>263</v>
      </c>
      <c r="I202" s="3"/>
    </row>
    <row r="203" spans="1:9" x14ac:dyDescent="0.15">
      <c r="A203" s="3"/>
      <c r="B203" s="3"/>
      <c r="C203" s="3"/>
      <c r="D203" s="3"/>
      <c r="E203" s="3"/>
      <c r="F203" s="3"/>
      <c r="G203" s="3"/>
      <c r="H203" s="3"/>
      <c r="I203" s="3"/>
    </row>
    <row r="204" spans="1:9" x14ac:dyDescent="0.15">
      <c r="A204" s="3"/>
      <c r="B204" s="3"/>
      <c r="C204" s="3"/>
      <c r="D204" s="3"/>
      <c r="E204" s="3"/>
      <c r="F204" s="3"/>
      <c r="G204" s="3"/>
      <c r="H204" s="3"/>
      <c r="I204" s="3"/>
    </row>
    <row r="205" spans="1:9" x14ac:dyDescent="0.15">
      <c r="A205" s="69" t="s">
        <v>664</v>
      </c>
      <c r="B205" s="3"/>
      <c r="C205" s="3"/>
      <c r="D205" s="3"/>
      <c r="E205" s="3"/>
      <c r="F205" s="3"/>
      <c r="G205" s="3"/>
      <c r="H205" s="3"/>
      <c r="I205" s="3"/>
    </row>
    <row r="206" spans="1:9" x14ac:dyDescent="0.15">
      <c r="A206" s="3"/>
      <c r="B206" s="3"/>
      <c r="C206" s="3"/>
      <c r="D206" s="3"/>
      <c r="E206" s="3"/>
      <c r="F206" s="3"/>
      <c r="G206" s="3"/>
      <c r="H206" s="3"/>
      <c r="I206" s="3"/>
    </row>
    <row r="207" spans="1:9" x14ac:dyDescent="0.15">
      <c r="A207" s="3" t="s">
        <v>432</v>
      </c>
      <c r="B207" s="3"/>
      <c r="C207" s="3"/>
      <c r="D207" s="3"/>
      <c r="E207" s="3"/>
      <c r="F207" s="3"/>
      <c r="G207" s="3"/>
      <c r="H207" s="3"/>
      <c r="I207" s="3"/>
    </row>
    <row r="208" spans="1:9" x14ac:dyDescent="0.15">
      <c r="A208" s="3"/>
      <c r="B208" s="3"/>
      <c r="C208" s="3"/>
      <c r="D208" s="3"/>
      <c r="E208" s="3"/>
      <c r="F208" s="3"/>
      <c r="G208" s="3"/>
      <c r="H208" s="3"/>
      <c r="I208" s="3"/>
    </row>
    <row r="209" spans="1:9" ht="16.5" customHeight="1" x14ac:dyDescent="0.25">
      <c r="A209" s="473"/>
      <c r="B209" s="473"/>
      <c r="C209" s="474"/>
      <c r="D209" s="346" t="s">
        <v>410</v>
      </c>
      <c r="E209" s="346" t="s">
        <v>411</v>
      </c>
      <c r="F209" s="346" t="s">
        <v>412</v>
      </c>
      <c r="G209" s="346" t="s">
        <v>413</v>
      </c>
      <c r="H209" s="3"/>
      <c r="I209" s="3"/>
    </row>
    <row r="210" spans="1:9" ht="17" customHeight="1" x14ac:dyDescent="0.25">
      <c r="A210" s="477" t="s">
        <v>429</v>
      </c>
      <c r="B210" s="477"/>
      <c r="C210" s="478"/>
      <c r="D210" s="346" t="s">
        <v>430</v>
      </c>
      <c r="E210" s="346" t="s">
        <v>431</v>
      </c>
      <c r="F210" s="346" t="s">
        <v>414</v>
      </c>
      <c r="G210" s="346" t="s">
        <v>414</v>
      </c>
      <c r="H210" s="3"/>
      <c r="I210" s="3"/>
    </row>
    <row r="211" spans="1:9" ht="17" customHeight="1" x14ac:dyDescent="0.15">
      <c r="A211" s="475" t="s">
        <v>415</v>
      </c>
      <c r="B211" s="475"/>
      <c r="C211" s="479"/>
      <c r="D211" s="347">
        <v>8000</v>
      </c>
      <c r="E211" s="347">
        <v>100</v>
      </c>
      <c r="F211" s="347">
        <v>20100</v>
      </c>
      <c r="G211" s="347">
        <v>61200</v>
      </c>
      <c r="H211" s="3"/>
      <c r="I211" s="3"/>
    </row>
    <row r="212" spans="1:9" ht="17" customHeight="1" x14ac:dyDescent="0.15">
      <c r="A212" s="475" t="s">
        <v>416</v>
      </c>
      <c r="B212" s="475"/>
      <c r="C212" s="479"/>
      <c r="D212" s="348">
        <v>8</v>
      </c>
      <c r="E212" s="348">
        <v>1</v>
      </c>
      <c r="F212" s="348">
        <v>14</v>
      </c>
      <c r="G212" s="348">
        <v>11</v>
      </c>
      <c r="H212" s="3"/>
      <c r="I212" s="3"/>
    </row>
    <row r="213" spans="1:9" ht="17" customHeight="1" thickBot="1" x14ac:dyDescent="0.2">
      <c r="A213" s="475" t="s">
        <v>417</v>
      </c>
      <c r="B213" s="475"/>
      <c r="C213" s="479"/>
      <c r="D213" s="349">
        <v>500</v>
      </c>
      <c r="E213" s="349">
        <v>0</v>
      </c>
      <c r="F213" s="349">
        <v>3450</v>
      </c>
      <c r="G213" s="349">
        <v>8550</v>
      </c>
      <c r="H213" s="3"/>
      <c r="I213" s="3"/>
    </row>
    <row r="214" spans="1:9" ht="17" customHeight="1" thickBot="1" x14ac:dyDescent="0.2">
      <c r="A214" s="475" t="s">
        <v>418</v>
      </c>
      <c r="B214" s="475"/>
      <c r="C214" s="476"/>
      <c r="D214" s="354" t="s">
        <v>609</v>
      </c>
      <c r="E214" s="354" t="s">
        <v>609</v>
      </c>
      <c r="F214" s="354" t="s">
        <v>609</v>
      </c>
      <c r="G214" s="354" t="s">
        <v>609</v>
      </c>
      <c r="H214" s="3"/>
      <c r="I214" s="3"/>
    </row>
    <row r="215" spans="1:9" ht="17" customHeight="1" x14ac:dyDescent="0.15">
      <c r="A215" s="475" t="s">
        <v>419</v>
      </c>
      <c r="B215" s="475"/>
      <c r="C215" s="479"/>
      <c r="D215" s="350">
        <v>330</v>
      </c>
      <c r="E215" s="350">
        <v>550</v>
      </c>
      <c r="F215" s="350">
        <v>0</v>
      </c>
      <c r="G215" s="350">
        <v>700</v>
      </c>
      <c r="H215" s="3"/>
      <c r="I215" s="3"/>
    </row>
    <row r="216" spans="1:9" ht="17" customHeight="1" x14ac:dyDescent="0.15">
      <c r="A216" s="475" t="s">
        <v>420</v>
      </c>
      <c r="B216" s="475"/>
      <c r="C216" s="479"/>
      <c r="D216" s="347">
        <v>700</v>
      </c>
      <c r="E216" s="347">
        <v>500</v>
      </c>
      <c r="F216" s="347">
        <v>450</v>
      </c>
      <c r="G216" s="347">
        <v>1320</v>
      </c>
      <c r="H216" s="3"/>
      <c r="I216" s="3"/>
    </row>
    <row r="217" spans="1:9" ht="17" customHeight="1" x14ac:dyDescent="0.15">
      <c r="A217" s="475" t="s">
        <v>421</v>
      </c>
      <c r="B217" s="475"/>
      <c r="C217" s="479"/>
      <c r="D217" s="347">
        <v>850</v>
      </c>
      <c r="E217" s="347">
        <v>750</v>
      </c>
      <c r="F217" s="347">
        <v>735</v>
      </c>
      <c r="G217" s="347">
        <v>1670</v>
      </c>
      <c r="H217" s="3"/>
      <c r="I217" s="3"/>
    </row>
    <row r="218" spans="1:9" ht="17" customHeight="1" x14ac:dyDescent="0.15">
      <c r="A218" s="475" t="s">
        <v>422</v>
      </c>
      <c r="B218" s="475"/>
      <c r="C218" s="479"/>
      <c r="D218" s="351">
        <v>12000</v>
      </c>
      <c r="E218" s="351">
        <v>22000</v>
      </c>
      <c r="F218" s="351">
        <v>19000</v>
      </c>
      <c r="G218" s="351">
        <v>11500</v>
      </c>
      <c r="H218" s="3"/>
      <c r="I218" s="3"/>
    </row>
    <row r="219" spans="1:9" ht="17" customHeight="1" x14ac:dyDescent="0.15">
      <c r="A219" s="475" t="s">
        <v>423</v>
      </c>
      <c r="B219" s="475"/>
      <c r="C219" s="479"/>
      <c r="D219" s="353">
        <v>8.5</v>
      </c>
      <c r="E219" s="353">
        <v>6</v>
      </c>
      <c r="F219" s="353">
        <v>4.8</v>
      </c>
      <c r="G219" s="353">
        <v>14.9</v>
      </c>
      <c r="H219" s="3"/>
      <c r="I219" s="3"/>
    </row>
    <row r="220" spans="1:9" ht="17" customHeight="1" thickBot="1" x14ac:dyDescent="0.2">
      <c r="A220" s="475" t="s">
        <v>424</v>
      </c>
      <c r="B220" s="475"/>
      <c r="C220" s="479"/>
      <c r="D220" s="349">
        <v>1.35</v>
      </c>
      <c r="E220" s="347">
        <v>1.1499999999999999</v>
      </c>
      <c r="F220" s="347">
        <v>1.33</v>
      </c>
      <c r="G220" s="347">
        <v>1.36</v>
      </c>
      <c r="H220" s="3"/>
      <c r="I220" s="3"/>
    </row>
    <row r="221" spans="1:9" ht="17" customHeight="1" thickBot="1" x14ac:dyDescent="0.2">
      <c r="A221" s="475" t="s">
        <v>335</v>
      </c>
      <c r="B221" s="475"/>
      <c r="C221" s="475"/>
      <c r="D221" s="354" t="s">
        <v>609</v>
      </c>
      <c r="E221" s="354" t="s">
        <v>609</v>
      </c>
      <c r="F221" s="354" t="s">
        <v>609</v>
      </c>
      <c r="G221" s="354" t="s">
        <v>609</v>
      </c>
      <c r="H221" s="3"/>
      <c r="I221" s="3"/>
    </row>
    <row r="222" spans="1:9" ht="17" customHeight="1" thickBot="1" x14ac:dyDescent="0.2">
      <c r="A222" s="475" t="s">
        <v>425</v>
      </c>
      <c r="B222" s="475"/>
      <c r="C222" s="476"/>
      <c r="D222" s="354" t="s">
        <v>609</v>
      </c>
      <c r="E222" s="354" t="s">
        <v>609</v>
      </c>
      <c r="F222" s="354" t="s">
        <v>609</v>
      </c>
      <c r="G222" s="354" t="s">
        <v>609</v>
      </c>
      <c r="H222" s="3"/>
      <c r="I222" s="3"/>
    </row>
    <row r="223" spans="1:9" ht="17" customHeight="1" thickBot="1" x14ac:dyDescent="0.2">
      <c r="A223" s="475" t="s">
        <v>426</v>
      </c>
      <c r="B223" s="475"/>
      <c r="C223" s="476"/>
      <c r="D223" s="354" t="s">
        <v>609</v>
      </c>
      <c r="E223" s="354" t="s">
        <v>609</v>
      </c>
      <c r="F223" s="354" t="s">
        <v>609</v>
      </c>
      <c r="G223" s="354" t="s">
        <v>609</v>
      </c>
      <c r="H223" s="3"/>
      <c r="I223" s="3"/>
    </row>
    <row r="224" spans="1:9" ht="17" customHeight="1" thickBot="1" x14ac:dyDescent="0.2">
      <c r="A224" s="475" t="s">
        <v>427</v>
      </c>
      <c r="B224" s="475"/>
      <c r="C224" s="476"/>
      <c r="D224" s="354" t="s">
        <v>609</v>
      </c>
      <c r="E224" s="354" t="s">
        <v>609</v>
      </c>
      <c r="F224" s="354" t="s">
        <v>609</v>
      </c>
      <c r="G224" s="354" t="s">
        <v>609</v>
      </c>
      <c r="H224" s="3"/>
      <c r="I224" s="3"/>
    </row>
    <row r="225" spans="1:12" ht="17" customHeight="1" thickBot="1" x14ac:dyDescent="0.2">
      <c r="A225" s="475" t="s">
        <v>428</v>
      </c>
      <c r="B225" s="475"/>
      <c r="C225" s="476"/>
      <c r="D225" s="354" t="s">
        <v>609</v>
      </c>
      <c r="E225" s="354" t="s">
        <v>609</v>
      </c>
      <c r="F225" s="354" t="s">
        <v>609</v>
      </c>
      <c r="G225" s="354" t="s">
        <v>609</v>
      </c>
      <c r="H225" s="3"/>
      <c r="I225" s="3"/>
    </row>
    <row r="226" spans="1:12" x14ac:dyDescent="0.15">
      <c r="A226" s="352"/>
      <c r="B226" s="352"/>
      <c r="C226" s="352"/>
      <c r="D226" s="352"/>
      <c r="E226" s="352"/>
      <c r="F226" s="3"/>
      <c r="G226" s="3"/>
      <c r="H226" s="3"/>
      <c r="I226" s="3"/>
      <c r="J226" t="str">
        <f>IF(K225=0.349541667,"richtig!","")</f>
        <v/>
      </c>
    </row>
    <row r="227" spans="1:12" x14ac:dyDescent="0.15">
      <c r="A227" s="3"/>
      <c r="B227" s="3"/>
      <c r="C227" s="3"/>
      <c r="D227" s="3"/>
      <c r="E227" s="3"/>
      <c r="F227" s="3"/>
      <c r="G227" s="3"/>
      <c r="H227" s="3"/>
      <c r="I227" s="3"/>
    </row>
    <row r="228" spans="1:12" x14ac:dyDescent="0.15">
      <c r="A228" s="3"/>
      <c r="B228" s="3"/>
      <c r="C228" s="3"/>
      <c r="D228" s="3"/>
      <c r="E228" s="3"/>
      <c r="F228" s="3"/>
      <c r="G228" s="3"/>
      <c r="H228" s="3"/>
      <c r="I228" s="3"/>
    </row>
    <row r="229" spans="1:12" x14ac:dyDescent="0.15">
      <c r="A229" s="69" t="s">
        <v>334</v>
      </c>
      <c r="B229" s="3"/>
      <c r="C229" s="3"/>
      <c r="D229" s="3"/>
      <c r="E229" s="3"/>
      <c r="F229" s="3"/>
      <c r="G229" s="3"/>
      <c r="H229" s="3"/>
      <c r="I229" s="3"/>
      <c r="J229" s="3"/>
      <c r="K229" s="3"/>
      <c r="L229" s="3"/>
    </row>
    <row r="230" spans="1:12" x14ac:dyDescent="0.15">
      <c r="A230" s="3"/>
      <c r="B230" s="3"/>
      <c r="C230" s="3"/>
      <c r="D230" s="3"/>
      <c r="E230" s="3"/>
      <c r="F230" s="3"/>
      <c r="G230" s="3"/>
      <c r="H230" s="3"/>
      <c r="I230" s="3"/>
      <c r="J230" s="3"/>
      <c r="K230" s="3"/>
      <c r="L230" s="3"/>
    </row>
    <row r="231" spans="1:12" x14ac:dyDescent="0.15">
      <c r="A231" s="3"/>
      <c r="B231" s="3"/>
      <c r="C231" s="3"/>
      <c r="D231" s="3"/>
      <c r="E231" s="3"/>
      <c r="F231" s="3"/>
      <c r="G231" s="3"/>
      <c r="H231" s="3"/>
      <c r="I231" s="3"/>
      <c r="J231" s="3"/>
      <c r="K231" s="3"/>
      <c r="L231" s="3"/>
    </row>
    <row r="232" spans="1:12" x14ac:dyDescent="0.15">
      <c r="A232" s="3" t="s">
        <v>551</v>
      </c>
      <c r="B232" s="3"/>
      <c r="C232" s="3"/>
      <c r="D232" s="3"/>
      <c r="E232" s="3"/>
      <c r="F232" s="3"/>
      <c r="G232" s="3"/>
      <c r="H232" s="3"/>
      <c r="I232" s="3"/>
      <c r="J232" s="3"/>
      <c r="K232" s="3"/>
      <c r="L232" s="3"/>
    </row>
    <row r="233" spans="1:12" x14ac:dyDescent="0.15">
      <c r="A233" s="3"/>
      <c r="B233" s="3"/>
      <c r="C233" s="3"/>
      <c r="D233" s="3"/>
      <c r="E233" s="3"/>
      <c r="F233" s="3"/>
      <c r="G233" s="3"/>
      <c r="H233" s="3"/>
      <c r="I233" s="3"/>
      <c r="J233" s="3"/>
      <c r="K233" s="3"/>
      <c r="L233" s="3"/>
    </row>
    <row r="234" spans="1:12" x14ac:dyDescent="0.15">
      <c r="A234" s="3"/>
      <c r="B234" s="3"/>
      <c r="C234" s="3"/>
      <c r="D234" s="3"/>
      <c r="E234" s="3"/>
      <c r="F234" s="3"/>
      <c r="G234" s="3"/>
      <c r="H234" s="3"/>
      <c r="I234" s="3"/>
      <c r="J234" s="3"/>
      <c r="K234" s="3"/>
      <c r="L234" s="3"/>
    </row>
    <row r="235" spans="1:12" x14ac:dyDescent="0.15">
      <c r="J235" s="3"/>
      <c r="K235" s="3"/>
      <c r="L235" s="3"/>
    </row>
    <row r="236" spans="1:12" x14ac:dyDescent="0.15">
      <c r="J236" s="3"/>
      <c r="K236" s="3"/>
      <c r="L236" s="3"/>
    </row>
    <row r="237" spans="1:12" x14ac:dyDescent="0.15">
      <c r="J237" s="3"/>
      <c r="K237" s="3"/>
      <c r="L237" s="3"/>
    </row>
    <row r="238" spans="1:12" x14ac:dyDescent="0.15">
      <c r="J238" s="3"/>
      <c r="K238" s="3"/>
      <c r="L238" s="3"/>
    </row>
    <row r="239" spans="1:12" x14ac:dyDescent="0.15">
      <c r="J239" s="3"/>
      <c r="K239" s="3"/>
      <c r="L239" s="3"/>
    </row>
    <row r="240" spans="1:12" x14ac:dyDescent="0.15">
      <c r="J240" s="3"/>
      <c r="K240" s="3"/>
      <c r="L240" s="3"/>
    </row>
    <row r="241" spans="1:12" x14ac:dyDescent="0.15">
      <c r="J241" s="3"/>
      <c r="K241" s="3"/>
      <c r="L241" s="3"/>
    </row>
    <row r="242" spans="1:12" x14ac:dyDescent="0.15">
      <c r="J242" s="3"/>
      <c r="K242" s="3"/>
      <c r="L242" s="3"/>
    </row>
    <row r="243" spans="1:12" x14ac:dyDescent="0.15">
      <c r="J243" s="3"/>
      <c r="K243" s="3"/>
      <c r="L243" s="3"/>
    </row>
    <row r="244" spans="1:12" ht="14" thickBot="1" x14ac:dyDescent="0.2">
      <c r="A244" s="3"/>
      <c r="B244" s="3"/>
      <c r="C244" s="3"/>
      <c r="D244" s="3"/>
      <c r="E244" s="3"/>
      <c r="F244" s="3"/>
      <c r="G244" s="3"/>
      <c r="H244" s="3"/>
      <c r="I244" s="3"/>
      <c r="J244" s="3"/>
      <c r="K244" s="3"/>
      <c r="L244" s="3"/>
    </row>
    <row r="245" spans="1:12" ht="14" thickBot="1" x14ac:dyDescent="0.2">
      <c r="A245" s="253" t="s">
        <v>520</v>
      </c>
      <c r="B245" s="254" t="s">
        <v>521</v>
      </c>
      <c r="C245" s="3"/>
      <c r="D245" s="3"/>
      <c r="E245" s="3"/>
      <c r="F245" s="3"/>
      <c r="G245" s="3"/>
      <c r="H245" s="3"/>
      <c r="I245" s="3"/>
      <c r="J245" s="3"/>
      <c r="K245" s="3"/>
      <c r="L245" s="3"/>
    </row>
    <row r="246" spans="1:12" x14ac:dyDescent="0.15">
      <c r="A246" s="255" t="s">
        <v>522</v>
      </c>
      <c r="B246" s="256">
        <v>120</v>
      </c>
      <c r="C246" s="3"/>
      <c r="D246" s="3"/>
      <c r="E246" s="3"/>
      <c r="F246" s="3"/>
      <c r="G246" s="3"/>
      <c r="H246" s="3"/>
      <c r="I246" s="3"/>
      <c r="J246" s="3"/>
      <c r="K246" s="3"/>
      <c r="L246" s="3"/>
    </row>
    <row r="247" spans="1:12" x14ac:dyDescent="0.15">
      <c r="A247" s="255" t="s">
        <v>523</v>
      </c>
      <c r="B247" s="256">
        <v>1.8</v>
      </c>
      <c r="C247" s="3"/>
      <c r="D247" s="481" t="s">
        <v>524</v>
      </c>
      <c r="E247" s="483"/>
      <c r="F247" s="3"/>
      <c r="G247" s="3"/>
      <c r="H247" s="3"/>
      <c r="I247" s="3"/>
      <c r="J247" s="3"/>
      <c r="K247" s="3"/>
      <c r="L247" s="3"/>
    </row>
    <row r="248" spans="1:12" ht="14" thickBot="1" x14ac:dyDescent="0.2">
      <c r="A248" s="257" t="s">
        <v>525</v>
      </c>
      <c r="B248" s="258">
        <v>128</v>
      </c>
      <c r="C248" s="3"/>
      <c r="D248" s="3"/>
      <c r="E248" s="3"/>
      <c r="F248" s="3"/>
      <c r="G248" s="3"/>
      <c r="H248" s="3"/>
      <c r="I248" s="3"/>
      <c r="J248" s="3"/>
      <c r="K248" s="3"/>
      <c r="L248" s="3"/>
    </row>
    <row r="249" spans="1:12" ht="14" thickBot="1" x14ac:dyDescent="0.2">
      <c r="A249" s="3"/>
      <c r="B249" s="3"/>
      <c r="C249" s="3"/>
      <c r="D249" s="3"/>
      <c r="E249" s="3"/>
      <c r="F249" s="3"/>
      <c r="G249" s="3"/>
      <c r="H249" s="3"/>
      <c r="I249" s="3"/>
      <c r="J249" s="3"/>
      <c r="K249" s="3"/>
      <c r="L249" s="3"/>
    </row>
    <row r="250" spans="1:12" ht="14" thickBot="1" x14ac:dyDescent="0.2">
      <c r="A250" s="259" t="s">
        <v>526</v>
      </c>
      <c r="B250" s="259" t="s">
        <v>527</v>
      </c>
      <c r="C250" s="260" t="s">
        <v>77</v>
      </c>
      <c r="D250" s="261" t="s">
        <v>528</v>
      </c>
      <c r="E250" s="261" t="s">
        <v>529</v>
      </c>
      <c r="F250" s="261" t="s">
        <v>530</v>
      </c>
      <c r="G250" s="261" t="s">
        <v>531</v>
      </c>
      <c r="H250" s="260" t="s">
        <v>532</v>
      </c>
      <c r="I250" s="259" t="s">
        <v>533</v>
      </c>
      <c r="J250" s="259" t="s">
        <v>534</v>
      </c>
      <c r="K250" s="259" t="s">
        <v>281</v>
      </c>
      <c r="L250" s="260" t="s">
        <v>535</v>
      </c>
    </row>
    <row r="251" spans="1:12" x14ac:dyDescent="0.15">
      <c r="A251" s="262" t="s">
        <v>536</v>
      </c>
      <c r="B251" s="330" t="s">
        <v>636</v>
      </c>
      <c r="C251" s="331" t="s">
        <v>609</v>
      </c>
      <c r="D251" s="332" t="s">
        <v>636</v>
      </c>
      <c r="E251" s="332" t="s">
        <v>636</v>
      </c>
      <c r="F251" s="332" t="s">
        <v>636</v>
      </c>
      <c r="G251" s="332" t="s">
        <v>636</v>
      </c>
      <c r="H251" s="333" t="s">
        <v>636</v>
      </c>
      <c r="I251" s="334" t="s">
        <v>609</v>
      </c>
      <c r="J251" s="334" t="s">
        <v>609</v>
      </c>
      <c r="K251" s="335" t="s">
        <v>609</v>
      </c>
      <c r="L251" s="336" t="s">
        <v>609</v>
      </c>
    </row>
    <row r="252" spans="1:12" x14ac:dyDescent="0.15">
      <c r="A252" s="262" t="s">
        <v>537</v>
      </c>
      <c r="B252" s="330" t="s">
        <v>636</v>
      </c>
      <c r="C252" s="331" t="s">
        <v>609</v>
      </c>
      <c r="D252" s="332" t="s">
        <v>636</v>
      </c>
      <c r="E252" s="332" t="s">
        <v>636</v>
      </c>
      <c r="F252" s="332" t="s">
        <v>636</v>
      </c>
      <c r="G252" s="332" t="s">
        <v>636</v>
      </c>
      <c r="H252" s="333" t="s">
        <v>636</v>
      </c>
      <c r="I252" s="334" t="s">
        <v>609</v>
      </c>
      <c r="J252" s="334" t="s">
        <v>609</v>
      </c>
      <c r="K252" s="335" t="s">
        <v>609</v>
      </c>
      <c r="L252" s="336" t="s">
        <v>609</v>
      </c>
    </row>
    <row r="253" spans="1:12" x14ac:dyDescent="0.15">
      <c r="A253" s="262" t="s">
        <v>538</v>
      </c>
      <c r="B253" s="330" t="s">
        <v>636</v>
      </c>
      <c r="C253" s="331" t="s">
        <v>609</v>
      </c>
      <c r="D253" s="332" t="s">
        <v>636</v>
      </c>
      <c r="E253" s="332" t="s">
        <v>636</v>
      </c>
      <c r="F253" s="332" t="s">
        <v>636</v>
      </c>
      <c r="G253" s="332" t="s">
        <v>636</v>
      </c>
      <c r="H253" s="333" t="s">
        <v>636</v>
      </c>
      <c r="I253" s="334" t="s">
        <v>609</v>
      </c>
      <c r="J253" s="334" t="s">
        <v>609</v>
      </c>
      <c r="K253" s="335" t="s">
        <v>609</v>
      </c>
      <c r="L253" s="336" t="s">
        <v>609</v>
      </c>
    </row>
    <row r="254" spans="1:12" x14ac:dyDescent="0.15">
      <c r="A254" s="262" t="s">
        <v>539</v>
      </c>
      <c r="B254" s="330" t="s">
        <v>636</v>
      </c>
      <c r="C254" s="331" t="s">
        <v>609</v>
      </c>
      <c r="D254" s="332" t="s">
        <v>636</v>
      </c>
      <c r="E254" s="332" t="s">
        <v>636</v>
      </c>
      <c r="F254" s="332" t="s">
        <v>636</v>
      </c>
      <c r="G254" s="332" t="s">
        <v>636</v>
      </c>
      <c r="H254" s="333" t="s">
        <v>636</v>
      </c>
      <c r="I254" s="334" t="s">
        <v>609</v>
      </c>
      <c r="J254" s="334" t="s">
        <v>609</v>
      </c>
      <c r="K254" s="335" t="s">
        <v>609</v>
      </c>
      <c r="L254" s="336" t="s">
        <v>609</v>
      </c>
    </row>
    <row r="255" spans="1:12" x14ac:dyDescent="0.15">
      <c r="A255" s="262" t="s">
        <v>540</v>
      </c>
      <c r="B255" s="330" t="s">
        <v>636</v>
      </c>
      <c r="C255" s="331" t="s">
        <v>609</v>
      </c>
      <c r="D255" s="332" t="s">
        <v>636</v>
      </c>
      <c r="E255" s="332" t="s">
        <v>636</v>
      </c>
      <c r="F255" s="332" t="s">
        <v>636</v>
      </c>
      <c r="G255" s="332" t="s">
        <v>636</v>
      </c>
      <c r="H255" s="333" t="s">
        <v>636</v>
      </c>
      <c r="I255" s="334" t="s">
        <v>609</v>
      </c>
      <c r="J255" s="334" t="s">
        <v>609</v>
      </c>
      <c r="K255" s="335" t="s">
        <v>609</v>
      </c>
      <c r="L255" s="336" t="s">
        <v>609</v>
      </c>
    </row>
    <row r="256" spans="1:12" x14ac:dyDescent="0.15">
      <c r="A256" s="262" t="s">
        <v>541</v>
      </c>
      <c r="B256" s="330" t="s">
        <v>636</v>
      </c>
      <c r="C256" s="331" t="s">
        <v>609</v>
      </c>
      <c r="D256" s="332" t="s">
        <v>636</v>
      </c>
      <c r="E256" s="332" t="s">
        <v>636</v>
      </c>
      <c r="F256" s="332" t="s">
        <v>636</v>
      </c>
      <c r="G256" s="332" t="s">
        <v>636</v>
      </c>
      <c r="H256" s="333" t="s">
        <v>636</v>
      </c>
      <c r="I256" s="334" t="s">
        <v>609</v>
      </c>
      <c r="J256" s="334" t="s">
        <v>609</v>
      </c>
      <c r="K256" s="335" t="s">
        <v>609</v>
      </c>
      <c r="L256" s="336" t="s">
        <v>609</v>
      </c>
    </row>
    <row r="257" spans="1:12" x14ac:dyDescent="0.15">
      <c r="A257" s="262" t="s">
        <v>542</v>
      </c>
      <c r="B257" s="330" t="s">
        <v>636</v>
      </c>
      <c r="C257" s="331" t="s">
        <v>609</v>
      </c>
      <c r="D257" s="332" t="s">
        <v>636</v>
      </c>
      <c r="E257" s="332" t="s">
        <v>636</v>
      </c>
      <c r="F257" s="332" t="s">
        <v>636</v>
      </c>
      <c r="G257" s="332" t="s">
        <v>636</v>
      </c>
      <c r="H257" s="333" t="s">
        <v>636</v>
      </c>
      <c r="I257" s="334" t="s">
        <v>609</v>
      </c>
      <c r="J257" s="334" t="s">
        <v>609</v>
      </c>
      <c r="K257" s="335" t="s">
        <v>609</v>
      </c>
      <c r="L257" s="336" t="s">
        <v>609</v>
      </c>
    </row>
    <row r="258" spans="1:12" x14ac:dyDescent="0.15">
      <c r="A258" s="262" t="s">
        <v>543</v>
      </c>
      <c r="B258" s="330" t="s">
        <v>636</v>
      </c>
      <c r="C258" s="331" t="s">
        <v>609</v>
      </c>
      <c r="D258" s="332" t="s">
        <v>636</v>
      </c>
      <c r="E258" s="332" t="s">
        <v>636</v>
      </c>
      <c r="F258" s="332" t="s">
        <v>636</v>
      </c>
      <c r="G258" s="332" t="s">
        <v>636</v>
      </c>
      <c r="H258" s="333" t="s">
        <v>636</v>
      </c>
      <c r="I258" s="334" t="s">
        <v>609</v>
      </c>
      <c r="J258" s="334" t="s">
        <v>609</v>
      </c>
      <c r="K258" s="335" t="s">
        <v>609</v>
      </c>
      <c r="L258" s="336" t="s">
        <v>609</v>
      </c>
    </row>
    <row r="259" spans="1:12" x14ac:dyDescent="0.15">
      <c r="A259" s="262" t="s">
        <v>544</v>
      </c>
      <c r="B259" s="330" t="s">
        <v>636</v>
      </c>
      <c r="C259" s="331" t="s">
        <v>609</v>
      </c>
      <c r="D259" s="332" t="s">
        <v>636</v>
      </c>
      <c r="E259" s="332" t="s">
        <v>636</v>
      </c>
      <c r="F259" s="332" t="s">
        <v>636</v>
      </c>
      <c r="G259" s="332" t="s">
        <v>636</v>
      </c>
      <c r="H259" s="333" t="s">
        <v>636</v>
      </c>
      <c r="I259" s="334" t="s">
        <v>609</v>
      </c>
      <c r="J259" s="334" t="s">
        <v>609</v>
      </c>
      <c r="K259" s="335" t="s">
        <v>609</v>
      </c>
      <c r="L259" s="336" t="s">
        <v>609</v>
      </c>
    </row>
    <row r="260" spans="1:12" ht="14" thickBot="1" x14ac:dyDescent="0.2">
      <c r="A260" s="263" t="s">
        <v>545</v>
      </c>
      <c r="B260" s="337" t="s">
        <v>636</v>
      </c>
      <c r="C260" s="338" t="s">
        <v>609</v>
      </c>
      <c r="D260" s="339" t="s">
        <v>636</v>
      </c>
      <c r="E260" s="339" t="s">
        <v>636</v>
      </c>
      <c r="F260" s="339" t="s">
        <v>636</v>
      </c>
      <c r="G260" s="339" t="s">
        <v>636</v>
      </c>
      <c r="H260" s="340" t="s">
        <v>636</v>
      </c>
      <c r="I260" s="341" t="s">
        <v>609</v>
      </c>
      <c r="J260" s="341" t="s">
        <v>609</v>
      </c>
      <c r="K260" s="342" t="s">
        <v>609</v>
      </c>
      <c r="L260" s="343" t="s">
        <v>609</v>
      </c>
    </row>
    <row r="261" spans="1:12" x14ac:dyDescent="0.15">
      <c r="A261" s="3"/>
      <c r="B261" s="3"/>
      <c r="C261" s="3"/>
      <c r="D261" s="3"/>
      <c r="E261" s="3"/>
      <c r="F261" s="3"/>
      <c r="G261" s="3"/>
      <c r="H261" s="3"/>
      <c r="I261" s="3"/>
      <c r="J261" s="3"/>
      <c r="K261" s="3"/>
      <c r="L261" s="3"/>
    </row>
    <row r="262" spans="1:12" x14ac:dyDescent="0.15">
      <c r="A262" s="3" t="s">
        <v>546</v>
      </c>
      <c r="B262" s="3"/>
      <c r="C262" s="3"/>
      <c r="D262" s="3"/>
      <c r="E262" s="3"/>
      <c r="F262" s="3"/>
      <c r="G262" s="3"/>
      <c r="H262" s="3"/>
      <c r="I262" s="3"/>
      <c r="J262" s="3"/>
      <c r="K262" s="3"/>
      <c r="L262" s="3"/>
    </row>
    <row r="263" spans="1:12" ht="14" thickBot="1" x14ac:dyDescent="0.2">
      <c r="A263" s="3"/>
      <c r="B263" s="3"/>
      <c r="C263" s="3"/>
      <c r="D263" s="3"/>
      <c r="E263" s="3"/>
      <c r="F263" s="3"/>
      <c r="G263" s="3"/>
      <c r="H263" s="3"/>
      <c r="I263" s="3"/>
      <c r="J263" s="3"/>
      <c r="K263" s="3"/>
      <c r="L263" s="3"/>
    </row>
    <row r="264" spans="1:12" ht="14" thickBot="1" x14ac:dyDescent="0.2">
      <c r="A264" s="259" t="s">
        <v>526</v>
      </c>
      <c r="B264" s="259" t="s">
        <v>527</v>
      </c>
      <c r="C264" s="260" t="s">
        <v>77</v>
      </c>
      <c r="D264" s="261" t="s">
        <v>528</v>
      </c>
      <c r="E264" s="261" t="s">
        <v>529</v>
      </c>
      <c r="F264" s="261" t="s">
        <v>530</v>
      </c>
      <c r="G264" s="261" t="s">
        <v>531</v>
      </c>
      <c r="H264" s="260" t="s">
        <v>532</v>
      </c>
      <c r="I264" s="259" t="s">
        <v>533</v>
      </c>
      <c r="J264" s="259" t="s">
        <v>534</v>
      </c>
      <c r="K264" s="3"/>
      <c r="L264" s="3"/>
    </row>
    <row r="265" spans="1:12" ht="14" thickBot="1" x14ac:dyDescent="0.2">
      <c r="A265" s="264" t="s">
        <v>536</v>
      </c>
      <c r="B265" s="265">
        <v>123</v>
      </c>
      <c r="C265" s="344" t="s">
        <v>551</v>
      </c>
      <c r="D265" s="266">
        <v>19</v>
      </c>
      <c r="E265" s="266">
        <v>18.5</v>
      </c>
      <c r="F265" s="266">
        <v>19.5</v>
      </c>
      <c r="G265" s="266">
        <v>19</v>
      </c>
      <c r="H265" s="267">
        <v>19.5</v>
      </c>
      <c r="I265" s="345" t="s">
        <v>551</v>
      </c>
      <c r="J265" s="345" t="s">
        <v>551</v>
      </c>
      <c r="K265" s="3"/>
      <c r="L265" s="3"/>
    </row>
    <row r="266" spans="1:12" x14ac:dyDescent="0.15">
      <c r="A266" s="3"/>
      <c r="B266" s="3"/>
      <c r="C266" s="250" t="str">
        <f>IF(C265=65.4,"richtig!","")</f>
        <v/>
      </c>
      <c r="D266" s="3"/>
      <c r="E266" s="3"/>
      <c r="F266" s="3"/>
      <c r="G266" s="3"/>
      <c r="H266" s="3"/>
      <c r="I266" s="250" t="str">
        <f>IF(I265=57.5,"richtig!","")</f>
        <v/>
      </c>
      <c r="J266" s="250" t="str">
        <f>IF(J265=122.9,"richtig!","")</f>
        <v/>
      </c>
      <c r="K266" s="3"/>
      <c r="L266" s="3"/>
    </row>
    <row r="267" spans="1:12" x14ac:dyDescent="0.15">
      <c r="A267" s="3"/>
      <c r="B267" s="3"/>
      <c r="C267" s="3"/>
      <c r="D267" s="3"/>
      <c r="E267" s="3"/>
      <c r="F267" s="3"/>
      <c r="G267" s="3"/>
      <c r="H267" s="3"/>
      <c r="I267" s="3"/>
      <c r="J267" s="3"/>
      <c r="K267" s="3"/>
      <c r="L267" s="3"/>
    </row>
    <row r="268" spans="1:12" x14ac:dyDescent="0.15">
      <c r="A268" s="3" t="s">
        <v>547</v>
      </c>
      <c r="B268" s="3"/>
      <c r="C268" s="3"/>
      <c r="D268" s="3"/>
      <c r="E268" s="3"/>
      <c r="F268" s="3"/>
      <c r="G268" s="3"/>
      <c r="H268" s="3"/>
      <c r="I268" s="3"/>
      <c r="J268" s="3"/>
      <c r="K268" s="3"/>
      <c r="L268" s="3"/>
    </row>
    <row r="269" spans="1:12" x14ac:dyDescent="0.15">
      <c r="A269" s="3" t="s">
        <v>548</v>
      </c>
      <c r="B269" s="3"/>
      <c r="C269" s="3"/>
      <c r="D269" s="3"/>
      <c r="E269" s="3"/>
      <c r="F269" s="3"/>
      <c r="G269" s="3"/>
      <c r="H269" s="3"/>
      <c r="I269" s="3"/>
      <c r="J269" s="3"/>
      <c r="K269" s="3"/>
      <c r="L269" s="3"/>
    </row>
    <row r="270" spans="1:12" x14ac:dyDescent="0.15">
      <c r="A270" s="3"/>
      <c r="B270" s="3"/>
      <c r="C270" s="3" t="s">
        <v>551</v>
      </c>
      <c r="D270" s="3"/>
      <c r="E270" s="3"/>
      <c r="F270" s="3"/>
      <c r="G270" s="3"/>
      <c r="H270" s="3"/>
      <c r="I270" s="3" t="s">
        <v>551</v>
      </c>
      <c r="J270" s="3" t="s">
        <v>551</v>
      </c>
      <c r="K270" s="3"/>
      <c r="L270" s="3"/>
    </row>
  </sheetData>
  <sheetProtection sheet="1" scenarios="1" formatCells="0" formatColumns="0" formatRows="0" selectLockedCells="1"/>
  <mergeCells count="80">
    <mergeCell ref="A36:B36"/>
    <mergeCell ref="F37:G37"/>
    <mergeCell ref="A39:B39"/>
    <mergeCell ref="A31:B31"/>
    <mergeCell ref="A37:B37"/>
    <mergeCell ref="A1:I2"/>
    <mergeCell ref="A22:B22"/>
    <mergeCell ref="A24:B24"/>
    <mergeCell ref="A26:B26"/>
    <mergeCell ref="F26:G26"/>
    <mergeCell ref="A38:B38"/>
    <mergeCell ref="F33:G33"/>
    <mergeCell ref="F35:G35"/>
    <mergeCell ref="F36:G36"/>
    <mergeCell ref="F38:G38"/>
    <mergeCell ref="A29:B29"/>
    <mergeCell ref="A33:B33"/>
    <mergeCell ref="A35:B35"/>
    <mergeCell ref="H70:H71"/>
    <mergeCell ref="F27:G27"/>
    <mergeCell ref="I70:I71"/>
    <mergeCell ref="C69:I69"/>
    <mergeCell ref="C70:C71"/>
    <mergeCell ref="D70:D71"/>
    <mergeCell ref="E70:E71"/>
    <mergeCell ref="F70:F71"/>
    <mergeCell ref="F41:G41"/>
    <mergeCell ref="A73:B74"/>
    <mergeCell ref="A75:B76"/>
    <mergeCell ref="C73:D74"/>
    <mergeCell ref="C75:D76"/>
    <mergeCell ref="G70:G71"/>
    <mergeCell ref="H87:O87"/>
    <mergeCell ref="C95:I95"/>
    <mergeCell ref="C96:C97"/>
    <mergeCell ref="D96:D97"/>
    <mergeCell ref="E96:E97"/>
    <mergeCell ref="F96:F97"/>
    <mergeCell ref="G96:G97"/>
    <mergeCell ref="H96:H97"/>
    <mergeCell ref="I96:I97"/>
    <mergeCell ref="A99:B99"/>
    <mergeCell ref="C121:I121"/>
    <mergeCell ref="C122:C123"/>
    <mergeCell ref="D122:D123"/>
    <mergeCell ref="E122:E123"/>
    <mergeCell ref="F122:F123"/>
    <mergeCell ref="G122:G123"/>
    <mergeCell ref="H122:H123"/>
    <mergeCell ref="I122:I123"/>
    <mergeCell ref="A101:B102"/>
    <mergeCell ref="C101:D102"/>
    <mergeCell ref="A103:B104"/>
    <mergeCell ref="C103:D104"/>
    <mergeCell ref="E125:G125"/>
    <mergeCell ref="A126:B126"/>
    <mergeCell ref="A168:I168"/>
    <mergeCell ref="A173:I173"/>
    <mergeCell ref="D247:E247"/>
    <mergeCell ref="A221:C221"/>
    <mergeCell ref="A200:B200"/>
    <mergeCell ref="A199:B199"/>
    <mergeCell ref="A201:B201"/>
    <mergeCell ref="A202:B202"/>
    <mergeCell ref="A212:C212"/>
    <mergeCell ref="A209:C209"/>
    <mergeCell ref="A223:C223"/>
    <mergeCell ref="A224:C224"/>
    <mergeCell ref="A225:C225"/>
    <mergeCell ref="A210:C210"/>
    <mergeCell ref="A218:C218"/>
    <mergeCell ref="A219:C219"/>
    <mergeCell ref="A220:C220"/>
    <mergeCell ref="A222:C222"/>
    <mergeCell ref="A211:C211"/>
    <mergeCell ref="A216:C216"/>
    <mergeCell ref="A217:C217"/>
    <mergeCell ref="A213:C213"/>
    <mergeCell ref="A214:C214"/>
    <mergeCell ref="A215:C215"/>
  </mergeCells>
  <phoneticPr fontId="2" type="noConversion"/>
  <pageMargins left="0.78740157499999996" right="0.78740157499999996" top="0.984251969" bottom="0.984251969" header="0.4921259845" footer="0.4921259845"/>
  <pageSetup paperSize="9" orientation="portrait" horizontalDpi="300" verticalDpi="300"/>
  <headerFooter alignWithMargins="0"/>
  <ignoredErrors>
    <ignoredError sqref="E70 E96 E122" formula="1"/>
    <ignoredError sqref="E201:E202" evalError="1"/>
  </ignoredErrors>
  <drawing r:id="rId1"/>
  <legacyDrawing r:id="rId2"/>
  <oleObjects>
    <mc:AlternateContent xmlns:mc="http://schemas.openxmlformats.org/markup-compatibility/2006">
      <mc:Choice Requires="x14">
        <oleObject progId="Equation.DSMT4" shapeId="13315" r:id="rId3">
          <objectPr defaultSize="0" autoPict="0" r:id="rId4">
            <anchor moveWithCells="1" sizeWithCells="1">
              <from>
                <xdr:col>1</xdr:col>
                <xdr:colOff>660400</xdr:colOff>
                <xdr:row>56</xdr:row>
                <xdr:rowOff>88900</xdr:rowOff>
              </from>
              <to>
                <xdr:col>4</xdr:col>
                <xdr:colOff>215900</xdr:colOff>
                <xdr:row>65</xdr:row>
                <xdr:rowOff>88900</xdr:rowOff>
              </to>
            </anchor>
          </objectPr>
        </oleObject>
      </mc:Choice>
      <mc:Fallback>
        <oleObject progId="Equation.DSMT4" shapeId="13315"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I143"/>
  <sheetViews>
    <sheetView workbookViewId="0">
      <pane ySplit="2" topLeftCell="A3" activePane="bottomLeft" state="frozen"/>
      <selection pane="bottomLeft" activeCell="A73" sqref="A73"/>
    </sheetView>
  </sheetViews>
  <sheetFormatPr baseColWidth="10" defaultRowHeight="13" x14ac:dyDescent="0.15"/>
  <sheetData>
    <row r="1" spans="1:7" x14ac:dyDescent="0.15">
      <c r="A1" s="356" t="s">
        <v>584</v>
      </c>
      <c r="B1" s="357"/>
      <c r="C1" s="357"/>
      <c r="D1" s="357"/>
      <c r="E1" s="357"/>
      <c r="F1" s="357"/>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s="9" customFormat="1" x14ac:dyDescent="0.15">
      <c r="A5" s="3"/>
      <c r="B5" s="3"/>
      <c r="C5" s="3"/>
      <c r="D5" s="3"/>
      <c r="E5" s="3"/>
      <c r="F5" s="3"/>
      <c r="G5" s="11"/>
    </row>
    <row r="6" spans="1:7" x14ac:dyDescent="0.15">
      <c r="A6" s="3"/>
      <c r="B6" s="3"/>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3"/>
    </row>
    <row r="12" spans="1:7" x14ac:dyDescent="0.15">
      <c r="A12" s="3"/>
      <c r="B12" s="3"/>
      <c r="C12" s="3"/>
      <c r="D12" s="3"/>
      <c r="E12" s="3"/>
      <c r="F12" s="3"/>
      <c r="G12" s="3"/>
    </row>
    <row r="13" spans="1:7" x14ac:dyDescent="0.15">
      <c r="A13" s="3"/>
      <c r="B13" s="3"/>
      <c r="C13" s="3"/>
      <c r="D13" s="3"/>
      <c r="E13" s="3"/>
      <c r="F13" s="3"/>
      <c r="G13" s="3"/>
    </row>
    <row r="14" spans="1:7" x14ac:dyDescent="0.15">
      <c r="A14" s="3"/>
      <c r="B14" s="3"/>
      <c r="C14" s="3"/>
      <c r="D14" s="3"/>
      <c r="E14" s="3"/>
      <c r="F14" s="3"/>
      <c r="G14" s="3"/>
    </row>
    <row r="15" spans="1:7" x14ac:dyDescent="0.15">
      <c r="A15" s="3"/>
      <c r="B15" s="3"/>
      <c r="C15" s="3"/>
      <c r="D15" s="3"/>
      <c r="E15" s="3"/>
      <c r="F15" s="3"/>
      <c r="G15" s="3"/>
    </row>
    <row r="16" spans="1:7" x14ac:dyDescent="0.15">
      <c r="A16" s="3"/>
      <c r="B16" s="3"/>
      <c r="C16" s="3"/>
      <c r="D16" s="3"/>
      <c r="E16" s="3"/>
      <c r="F16" s="3"/>
      <c r="G16" s="3"/>
    </row>
    <row r="17" spans="1:7" x14ac:dyDescent="0.15">
      <c r="A17" s="3"/>
      <c r="B17" s="3"/>
      <c r="C17" s="3"/>
      <c r="D17" s="3"/>
      <c r="E17" s="3"/>
      <c r="F17" s="3"/>
      <c r="G17" s="3"/>
    </row>
    <row r="18" spans="1:7" x14ac:dyDescent="0.15">
      <c r="A18" s="3"/>
      <c r="B18" s="3"/>
      <c r="C18" s="3"/>
      <c r="D18" s="3"/>
      <c r="E18" s="3"/>
      <c r="F18" s="3"/>
      <c r="G18" s="3"/>
    </row>
    <row r="19" spans="1:7" x14ac:dyDescent="0.15">
      <c r="A19" s="3"/>
      <c r="B19" s="3"/>
      <c r="C19" s="3"/>
      <c r="D19" s="3"/>
      <c r="E19" s="3"/>
      <c r="F19" s="3"/>
      <c r="G19" s="3"/>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3"/>
      <c r="B25" s="3"/>
      <c r="C25" s="3"/>
      <c r="D25" s="3"/>
      <c r="E25" s="3"/>
      <c r="F25" s="3"/>
      <c r="G25" s="3"/>
    </row>
    <row r="26" spans="1:7" x14ac:dyDescent="0.15">
      <c r="A26" s="3"/>
      <c r="B26" s="3"/>
      <c r="C26" s="3"/>
      <c r="D26" s="3"/>
      <c r="E26" s="3"/>
      <c r="F26" s="3"/>
      <c r="G26" s="3"/>
    </row>
    <row r="27" spans="1:7" x14ac:dyDescent="0.15">
      <c r="A27" s="3"/>
      <c r="B27" s="3"/>
      <c r="C27" s="3"/>
      <c r="D27" s="3"/>
      <c r="E27" s="3"/>
      <c r="F27" s="3"/>
      <c r="G27" s="3"/>
    </row>
    <row r="28" spans="1:7" x14ac:dyDescent="0.15">
      <c r="A28" s="3"/>
      <c r="B28" s="3"/>
      <c r="C28" s="3"/>
      <c r="D28" s="3"/>
      <c r="E28" s="3"/>
      <c r="F28" s="3"/>
      <c r="G28" s="3"/>
    </row>
    <row r="29" spans="1:7" x14ac:dyDescent="0.15">
      <c r="A29" s="3"/>
      <c r="B29" s="3"/>
      <c r="C29" s="3"/>
      <c r="D29" s="3"/>
      <c r="E29" s="3"/>
      <c r="F29" s="3"/>
      <c r="G29" s="3"/>
    </row>
    <row r="30" spans="1:7" x14ac:dyDescent="0.15">
      <c r="A30" s="3"/>
      <c r="B30" s="3"/>
      <c r="C30" s="3"/>
      <c r="D30" s="3"/>
      <c r="E30" s="3"/>
      <c r="F30" s="3"/>
      <c r="G30" s="3"/>
    </row>
    <row r="31" spans="1:7" x14ac:dyDescent="0.15">
      <c r="A31" s="3"/>
      <c r="B31" s="3"/>
      <c r="C31" s="3"/>
      <c r="D31" s="3"/>
      <c r="E31" s="3"/>
      <c r="F31" s="3"/>
      <c r="G31" s="3"/>
    </row>
    <row r="32" spans="1:7" x14ac:dyDescent="0.15">
      <c r="A32" s="3"/>
      <c r="B32" s="3"/>
      <c r="C32" s="3"/>
      <c r="D32" s="3"/>
      <c r="E32" s="3"/>
      <c r="F32" s="3"/>
      <c r="G32" s="3"/>
    </row>
    <row r="33" spans="1:9" x14ac:dyDescent="0.15">
      <c r="A33" s="3"/>
      <c r="B33" s="3"/>
      <c r="C33" s="3"/>
      <c r="D33" s="3"/>
      <c r="E33" s="3"/>
      <c r="F33" s="3"/>
      <c r="G33" s="3"/>
    </row>
    <row r="34" spans="1:9" x14ac:dyDescent="0.15">
      <c r="A34" s="3"/>
      <c r="B34" s="3"/>
      <c r="C34" s="3"/>
      <c r="D34" s="3"/>
      <c r="E34" s="3"/>
      <c r="F34" s="3"/>
      <c r="G34" s="3"/>
    </row>
    <row r="35" spans="1:9" x14ac:dyDescent="0.15">
      <c r="A35" s="3"/>
      <c r="B35" s="3"/>
      <c r="C35" s="3"/>
      <c r="D35" s="3"/>
      <c r="E35" s="3"/>
      <c r="F35" s="3"/>
      <c r="G35" s="3"/>
      <c r="I35" s="12"/>
    </row>
    <row r="36" spans="1:9" x14ac:dyDescent="0.15">
      <c r="A36" s="3"/>
      <c r="B36" s="3"/>
      <c r="C36" s="3"/>
      <c r="D36" s="3"/>
      <c r="E36" s="3"/>
      <c r="F36" s="3"/>
      <c r="G36" s="3"/>
    </row>
    <row r="37" spans="1:9" x14ac:dyDescent="0.15">
      <c r="A37" s="3"/>
      <c r="B37" s="3"/>
      <c r="C37" s="3"/>
      <c r="D37" s="3"/>
      <c r="E37" s="3"/>
      <c r="F37" s="3"/>
      <c r="G37" s="3"/>
    </row>
    <row r="38" spans="1:9" x14ac:dyDescent="0.15">
      <c r="A38" s="3"/>
      <c r="B38" s="3"/>
      <c r="C38" s="3"/>
      <c r="D38" s="3"/>
      <c r="E38" s="3"/>
      <c r="F38" s="3"/>
      <c r="G38" s="3"/>
    </row>
    <row r="39" spans="1:9" x14ac:dyDescent="0.15">
      <c r="A39" s="3"/>
      <c r="B39" s="3"/>
      <c r="C39" s="3"/>
      <c r="D39" s="3"/>
      <c r="E39" s="3"/>
      <c r="F39" s="3"/>
      <c r="G39" s="3"/>
    </row>
    <row r="40" spans="1:9" x14ac:dyDescent="0.15">
      <c r="A40" s="3"/>
      <c r="B40" s="3"/>
      <c r="C40" s="3"/>
      <c r="D40" s="3"/>
      <c r="E40" s="3"/>
      <c r="F40" s="3"/>
      <c r="G40" s="3"/>
    </row>
    <row r="41" spans="1:9" x14ac:dyDescent="0.15">
      <c r="A41" s="3"/>
      <c r="B41" s="3"/>
      <c r="C41" s="3"/>
      <c r="D41" s="3"/>
      <c r="E41" s="3"/>
      <c r="F41" s="3"/>
      <c r="G41" s="3"/>
    </row>
    <row r="42" spans="1:9" x14ac:dyDescent="0.15">
      <c r="A42" s="3"/>
      <c r="B42" s="3"/>
      <c r="C42" s="3"/>
      <c r="D42" s="3"/>
      <c r="E42" s="3"/>
      <c r="F42" s="3"/>
      <c r="G42" s="3"/>
    </row>
    <row r="43" spans="1:9" x14ac:dyDescent="0.15">
      <c r="A43" s="3"/>
      <c r="B43" s="3"/>
      <c r="C43" s="3"/>
      <c r="D43" s="3"/>
      <c r="E43" s="3"/>
      <c r="F43" s="3"/>
      <c r="G43" s="3"/>
    </row>
    <row r="44" spans="1:9" x14ac:dyDescent="0.15">
      <c r="A44" s="3"/>
      <c r="B44" s="3"/>
      <c r="C44" s="3"/>
      <c r="D44" s="3"/>
      <c r="E44" s="3"/>
      <c r="F44" s="3"/>
      <c r="G44" s="3"/>
    </row>
    <row r="45" spans="1:9" x14ac:dyDescent="0.15">
      <c r="A45" s="3"/>
      <c r="B45" s="3"/>
      <c r="C45" s="3"/>
      <c r="D45" s="3"/>
      <c r="E45" s="3"/>
      <c r="F45" s="3"/>
      <c r="G45" s="3"/>
    </row>
    <row r="46" spans="1:9" x14ac:dyDescent="0.15">
      <c r="A46" s="3"/>
      <c r="B46" s="3"/>
      <c r="C46" s="3"/>
      <c r="D46" s="3"/>
      <c r="E46" s="3"/>
      <c r="F46" s="3"/>
      <c r="G46" s="3"/>
    </row>
    <row r="47" spans="1:9" x14ac:dyDescent="0.15">
      <c r="A47" s="3"/>
      <c r="B47" s="3"/>
      <c r="C47" s="3"/>
      <c r="D47" s="3"/>
      <c r="E47" s="3"/>
      <c r="F47" s="3"/>
      <c r="G47" s="3"/>
    </row>
    <row r="48" spans="1:9" x14ac:dyDescent="0.15">
      <c r="A48" s="3"/>
      <c r="B48" s="3"/>
      <c r="C48" s="3"/>
      <c r="D48" s="3"/>
      <c r="E48" s="3"/>
      <c r="F48" s="3"/>
      <c r="G48" s="3"/>
    </row>
    <row r="49" spans="1:7" x14ac:dyDescent="0.15">
      <c r="A49" s="3"/>
      <c r="B49" s="3"/>
      <c r="C49" s="3"/>
      <c r="D49" s="3"/>
      <c r="E49" s="3"/>
      <c r="F49" s="3"/>
      <c r="G49" s="3"/>
    </row>
    <row r="50" spans="1:7" x14ac:dyDescent="0.15">
      <c r="A50" s="3"/>
      <c r="B50" s="3"/>
      <c r="C50" s="3"/>
      <c r="D50" s="3"/>
      <c r="E50" s="3"/>
      <c r="F50" s="3"/>
      <c r="G50" s="3"/>
    </row>
    <row r="51" spans="1:7" x14ac:dyDescent="0.15">
      <c r="A51" s="3"/>
      <c r="B51" s="3"/>
      <c r="C51" s="3"/>
      <c r="D51" s="3"/>
      <c r="E51" s="3"/>
      <c r="F51" s="3"/>
      <c r="G51" s="3"/>
    </row>
    <row r="52" spans="1:7" x14ac:dyDescent="0.15">
      <c r="A52" s="3"/>
      <c r="B52" s="3"/>
      <c r="C52" s="3"/>
      <c r="D52" s="3"/>
      <c r="E52" s="3"/>
      <c r="F52" s="3"/>
      <c r="G52" s="3"/>
    </row>
    <row r="53" spans="1:7" x14ac:dyDescent="0.15">
      <c r="A53" s="3"/>
      <c r="B53" s="3"/>
      <c r="C53" s="3"/>
      <c r="D53" s="3"/>
      <c r="E53" s="3"/>
      <c r="F53" s="3"/>
      <c r="G53" s="3"/>
    </row>
    <row r="54" spans="1:7" x14ac:dyDescent="0.15">
      <c r="A54" s="3"/>
      <c r="B54" s="3"/>
      <c r="C54" s="3"/>
      <c r="D54" s="3"/>
      <c r="E54" s="3"/>
      <c r="F54" s="3"/>
      <c r="G54" s="3"/>
    </row>
    <row r="55" spans="1:7" x14ac:dyDescent="0.15">
      <c r="A55" s="3"/>
      <c r="B55" s="3"/>
      <c r="C55" s="3"/>
      <c r="D55" s="3"/>
      <c r="E55" s="3"/>
      <c r="F55" s="3"/>
      <c r="G55" s="3"/>
    </row>
    <row r="56" spans="1:7" x14ac:dyDescent="0.15">
      <c r="A56" s="3"/>
      <c r="B56" s="3"/>
      <c r="C56" s="3"/>
      <c r="D56" s="3"/>
      <c r="E56" s="3"/>
      <c r="F56" s="3"/>
      <c r="G56" s="3"/>
    </row>
    <row r="57" spans="1:7" x14ac:dyDescent="0.15">
      <c r="A57" s="3"/>
      <c r="B57" s="3"/>
      <c r="C57" s="3"/>
      <c r="D57" s="3"/>
      <c r="E57" s="3"/>
      <c r="F57" s="3"/>
      <c r="G57" s="3"/>
    </row>
    <row r="58" spans="1:7" x14ac:dyDescent="0.15">
      <c r="A58" s="3"/>
      <c r="B58" s="3"/>
      <c r="C58" s="3"/>
      <c r="D58" s="3"/>
      <c r="E58" s="3"/>
      <c r="F58" s="3"/>
      <c r="G58" s="3"/>
    </row>
    <row r="59" spans="1:7" x14ac:dyDescent="0.15">
      <c r="A59" s="3"/>
      <c r="B59" s="3"/>
      <c r="C59" s="3"/>
      <c r="D59" s="3"/>
      <c r="E59" s="3"/>
      <c r="F59" s="3"/>
      <c r="G59" s="3"/>
    </row>
    <row r="60" spans="1:7" x14ac:dyDescent="0.15">
      <c r="A60" s="3"/>
      <c r="B60" s="3"/>
      <c r="C60" s="3"/>
      <c r="D60" s="3"/>
      <c r="E60" s="3"/>
      <c r="F60" s="3"/>
      <c r="G60" s="3"/>
    </row>
    <row r="61" spans="1:7" x14ac:dyDescent="0.15">
      <c r="A61" s="3"/>
      <c r="B61" s="3"/>
      <c r="C61" s="3"/>
      <c r="D61" s="3"/>
      <c r="E61" s="3"/>
      <c r="F61" s="3"/>
      <c r="G61" s="3"/>
    </row>
    <row r="62" spans="1:7" x14ac:dyDescent="0.15">
      <c r="A62" s="3"/>
      <c r="B62" s="3"/>
      <c r="C62" s="3"/>
      <c r="D62" s="3"/>
      <c r="E62" s="3"/>
      <c r="F62" s="3"/>
      <c r="G62" s="3"/>
    </row>
    <row r="63" spans="1:7" x14ac:dyDescent="0.15">
      <c r="A63" s="3"/>
      <c r="B63" s="3"/>
      <c r="C63" s="3"/>
      <c r="D63" s="3"/>
      <c r="E63" s="3"/>
      <c r="F63" s="3"/>
      <c r="G63" s="3"/>
    </row>
    <row r="64" spans="1:7" x14ac:dyDescent="0.15">
      <c r="A64" s="3"/>
      <c r="B64" s="3"/>
      <c r="C64" s="3"/>
      <c r="D64" s="3"/>
      <c r="E64" s="3"/>
      <c r="F64" s="3"/>
      <c r="G64" s="3"/>
    </row>
    <row r="65" spans="1:7" x14ac:dyDescent="0.15">
      <c r="A65" s="3"/>
      <c r="B65" s="3"/>
      <c r="C65" s="3"/>
      <c r="D65" s="3"/>
      <c r="E65" s="3"/>
      <c r="F65" s="3"/>
      <c r="G65" s="3"/>
    </row>
    <row r="66" spans="1:7" x14ac:dyDescent="0.15">
      <c r="A66" s="3"/>
      <c r="B66" s="3"/>
      <c r="C66" s="3"/>
      <c r="D66" s="3"/>
      <c r="E66" s="3"/>
      <c r="F66" s="3"/>
      <c r="G66" s="3"/>
    </row>
    <row r="67" spans="1:7" x14ac:dyDescent="0.15">
      <c r="A67" s="2" t="s">
        <v>558</v>
      </c>
      <c r="B67" s="3"/>
      <c r="C67" s="3"/>
      <c r="D67" s="3"/>
      <c r="E67" s="3"/>
      <c r="F67" s="3"/>
      <c r="G67" s="3"/>
    </row>
    <row r="68" spans="1:7" x14ac:dyDescent="0.15">
      <c r="A68" s="3"/>
      <c r="B68" s="3"/>
      <c r="C68" s="3"/>
      <c r="D68" s="3"/>
      <c r="E68" s="3"/>
      <c r="F68" s="3"/>
      <c r="G68" s="3"/>
    </row>
    <row r="69" spans="1:7" x14ac:dyDescent="0.15">
      <c r="A69" s="3" t="s">
        <v>891</v>
      </c>
      <c r="B69" s="3"/>
      <c r="C69" s="3"/>
      <c r="D69" s="3"/>
      <c r="E69" s="3"/>
      <c r="F69" s="3"/>
      <c r="G69" s="3"/>
    </row>
    <row r="70" spans="1:7" x14ac:dyDescent="0.15">
      <c r="A70" s="3" t="s">
        <v>585</v>
      </c>
      <c r="B70" s="3"/>
      <c r="C70" s="3"/>
      <c r="D70" s="3"/>
      <c r="E70" s="3"/>
      <c r="F70" s="3"/>
      <c r="G70" s="3"/>
    </row>
    <row r="71" spans="1:7" x14ac:dyDescent="0.15">
      <c r="A71" s="3" t="s">
        <v>586</v>
      </c>
      <c r="B71" s="3"/>
      <c r="C71" s="3"/>
      <c r="D71" s="3"/>
      <c r="E71" s="3"/>
      <c r="F71" s="3"/>
      <c r="G71" s="3"/>
    </row>
    <row r="72" spans="1:7" x14ac:dyDescent="0.15">
      <c r="A72" s="3"/>
      <c r="B72" s="3"/>
      <c r="C72" s="3"/>
      <c r="D72" s="3"/>
      <c r="E72" s="3"/>
      <c r="F72" s="3"/>
      <c r="G72" s="3"/>
    </row>
    <row r="73" spans="1:7" x14ac:dyDescent="0.15">
      <c r="A73" s="128"/>
      <c r="B73" s="128"/>
      <c r="C73" s="128"/>
      <c r="D73" s="16"/>
      <c r="E73" s="3"/>
      <c r="F73" s="3"/>
      <c r="G73" s="3"/>
    </row>
    <row r="74" spans="1:7" x14ac:dyDescent="0.15">
      <c r="A74" s="13" t="str">
        <f>IF(A73="","","Prozent")</f>
        <v/>
      </c>
      <c r="B74" s="13" t="str">
        <f>IF(B73="","","Währung")</f>
        <v/>
      </c>
      <c r="C74" s="13" t="str">
        <f>IF(C73="","","Bruch")</f>
        <v/>
      </c>
      <c r="D74" s="11"/>
      <c r="E74" s="3"/>
      <c r="F74" s="3"/>
      <c r="G74" s="3"/>
    </row>
    <row r="75" spans="1:7" ht="14" thickBot="1" x14ac:dyDescent="0.2">
      <c r="A75" s="10"/>
      <c r="B75" s="10"/>
      <c r="C75" s="10"/>
      <c r="D75" s="10"/>
      <c r="E75" s="10"/>
      <c r="F75" s="10"/>
      <c r="G75" s="10"/>
    </row>
    <row r="76" spans="1:7" ht="14" thickTop="1" x14ac:dyDescent="0.15">
      <c r="A76" s="3"/>
      <c r="B76" s="3"/>
      <c r="C76" s="3"/>
      <c r="D76" s="3"/>
      <c r="E76" s="3"/>
      <c r="F76" s="3"/>
      <c r="G76" s="3"/>
    </row>
    <row r="77" spans="1:7" x14ac:dyDescent="0.15">
      <c r="A77" s="3"/>
      <c r="B77" s="3"/>
      <c r="C77" s="3"/>
      <c r="D77" s="3"/>
      <c r="E77" s="3"/>
      <c r="F77" s="3"/>
      <c r="G77" s="3"/>
    </row>
    <row r="78" spans="1:7" x14ac:dyDescent="0.15">
      <c r="A78" s="3"/>
      <c r="B78" s="3"/>
      <c r="C78" s="3"/>
      <c r="D78" s="3"/>
      <c r="E78" s="3"/>
      <c r="F78" s="3"/>
      <c r="G78" s="3"/>
    </row>
    <row r="79" spans="1:7" x14ac:dyDescent="0.15">
      <c r="A79" s="3"/>
      <c r="B79" s="3"/>
      <c r="C79" s="3"/>
      <c r="D79" s="3"/>
      <c r="E79" s="3"/>
      <c r="F79" s="3"/>
      <c r="G79" s="3"/>
    </row>
    <row r="80" spans="1:7" x14ac:dyDescent="0.15">
      <c r="A80" s="3"/>
      <c r="B80" s="3"/>
      <c r="C80" s="3"/>
      <c r="D80" s="3"/>
      <c r="E80" s="3"/>
      <c r="F80" s="3"/>
      <c r="G80" s="3"/>
    </row>
    <row r="81" spans="1:7" x14ac:dyDescent="0.15">
      <c r="A81" s="3"/>
      <c r="B81" s="3"/>
      <c r="C81" s="3"/>
      <c r="D81" s="3"/>
      <c r="E81" s="3"/>
      <c r="F81" s="3"/>
      <c r="G81" s="3"/>
    </row>
    <row r="82" spans="1:7" x14ac:dyDescent="0.15">
      <c r="A82" s="3"/>
      <c r="B82" s="3"/>
      <c r="C82" s="3"/>
      <c r="D82" s="3"/>
      <c r="E82" s="3"/>
      <c r="F82" s="3"/>
      <c r="G82" s="3"/>
    </row>
    <row r="83" spans="1:7" x14ac:dyDescent="0.15">
      <c r="A83" s="3"/>
      <c r="B83" s="3"/>
      <c r="C83" s="3"/>
      <c r="D83" s="3"/>
      <c r="E83" s="3"/>
      <c r="F83" s="3"/>
      <c r="G83" s="3"/>
    </row>
    <row r="84" spans="1:7" x14ac:dyDescent="0.15">
      <c r="A84" s="3"/>
      <c r="B84" s="3"/>
      <c r="C84" s="3"/>
      <c r="D84" s="3"/>
      <c r="E84" s="3"/>
      <c r="F84" s="3"/>
      <c r="G84" s="3"/>
    </row>
    <row r="85" spans="1:7" x14ac:dyDescent="0.15">
      <c r="A85" s="3"/>
      <c r="B85" s="3"/>
      <c r="C85" s="3"/>
      <c r="D85" s="3"/>
      <c r="E85" s="3"/>
      <c r="F85" s="3"/>
      <c r="G85" s="3"/>
    </row>
    <row r="86" spans="1:7" x14ac:dyDescent="0.15">
      <c r="A86" s="3"/>
      <c r="B86" s="3"/>
      <c r="C86" s="3"/>
      <c r="D86" s="3"/>
      <c r="E86" s="3"/>
      <c r="F86" s="3"/>
      <c r="G86" s="3"/>
    </row>
    <row r="87" spans="1:7" x14ac:dyDescent="0.15">
      <c r="A87" s="3"/>
      <c r="B87" s="3"/>
      <c r="C87" s="3"/>
      <c r="D87" s="3"/>
      <c r="E87" s="3"/>
      <c r="F87" s="3"/>
      <c r="G87" s="3"/>
    </row>
    <row r="88" spans="1:7" x14ac:dyDescent="0.15">
      <c r="A88" s="3"/>
      <c r="B88" s="3"/>
      <c r="C88" s="3"/>
      <c r="D88" s="3"/>
      <c r="E88" s="3"/>
      <c r="F88" s="3"/>
      <c r="G88" s="3"/>
    </row>
    <row r="89" spans="1:7" x14ac:dyDescent="0.15">
      <c r="A89" s="3"/>
      <c r="B89" s="3"/>
      <c r="C89" s="3"/>
      <c r="D89" s="3"/>
      <c r="E89" s="3"/>
      <c r="F89" s="3"/>
      <c r="G89" s="3"/>
    </row>
    <row r="90" spans="1:7" x14ac:dyDescent="0.15">
      <c r="A90" s="3"/>
      <c r="B90" s="3"/>
      <c r="C90" s="3"/>
      <c r="D90" s="3"/>
      <c r="E90" s="3"/>
      <c r="F90" s="3"/>
      <c r="G90" s="3"/>
    </row>
    <row r="91" spans="1:7" x14ac:dyDescent="0.15">
      <c r="A91" s="3"/>
      <c r="B91" s="3"/>
      <c r="C91" s="3"/>
      <c r="D91" s="3"/>
      <c r="E91" s="3"/>
      <c r="F91" s="3"/>
      <c r="G91" s="3"/>
    </row>
    <row r="92" spans="1:7" x14ac:dyDescent="0.15">
      <c r="A92" s="3"/>
      <c r="B92" s="3"/>
      <c r="C92" s="3"/>
      <c r="D92" s="3"/>
      <c r="E92" s="3"/>
      <c r="F92" s="3"/>
      <c r="G92" s="3"/>
    </row>
    <row r="93" spans="1:7" x14ac:dyDescent="0.15">
      <c r="A93" s="3"/>
      <c r="B93" s="3"/>
      <c r="C93" s="3"/>
      <c r="D93" s="3"/>
      <c r="E93" s="3"/>
      <c r="F93" s="3"/>
      <c r="G93" s="3"/>
    </row>
    <row r="94" spans="1:7" x14ac:dyDescent="0.15">
      <c r="A94" s="3"/>
      <c r="B94" s="3"/>
      <c r="C94" s="3"/>
      <c r="D94" s="3"/>
      <c r="E94" s="3"/>
      <c r="F94" s="3"/>
      <c r="G94" s="3"/>
    </row>
    <row r="95" spans="1:7" x14ac:dyDescent="0.15">
      <c r="A95" s="3"/>
      <c r="B95" s="3"/>
      <c r="C95" s="3"/>
      <c r="D95" s="3"/>
      <c r="E95" s="3"/>
      <c r="F95" s="3"/>
      <c r="G95" s="3"/>
    </row>
    <row r="96" spans="1:7" x14ac:dyDescent="0.15">
      <c r="A96" s="3"/>
      <c r="B96" s="3"/>
      <c r="C96" s="3"/>
      <c r="D96" s="3"/>
      <c r="E96" s="3"/>
      <c r="F96" s="3"/>
      <c r="G96" s="3"/>
    </row>
    <row r="97" spans="1:7" x14ac:dyDescent="0.15">
      <c r="A97" s="3"/>
      <c r="B97" s="3"/>
      <c r="C97" s="3"/>
      <c r="D97" s="3"/>
      <c r="E97" s="3"/>
      <c r="F97" s="3"/>
      <c r="G97" s="3"/>
    </row>
    <row r="98" spans="1:7" x14ac:dyDescent="0.15">
      <c r="A98" s="3"/>
      <c r="B98" s="3"/>
      <c r="C98" s="3"/>
      <c r="D98" s="3"/>
      <c r="E98" s="3"/>
      <c r="F98" s="3"/>
      <c r="G98" s="3"/>
    </row>
    <row r="99" spans="1:7" x14ac:dyDescent="0.15">
      <c r="A99" s="3"/>
      <c r="B99" s="3"/>
      <c r="C99" s="3"/>
      <c r="D99" s="3"/>
      <c r="E99" s="3"/>
      <c r="F99" s="3"/>
      <c r="G99" s="3"/>
    </row>
    <row r="100" spans="1:7" x14ac:dyDescent="0.15">
      <c r="A100" s="3"/>
      <c r="B100" s="3"/>
      <c r="C100" s="3"/>
      <c r="D100" s="3"/>
      <c r="E100" s="3"/>
      <c r="F100" s="3"/>
      <c r="G100" s="3"/>
    </row>
    <row r="101" spans="1:7" x14ac:dyDescent="0.15">
      <c r="A101" s="3"/>
      <c r="B101" s="3"/>
      <c r="C101" s="3"/>
      <c r="D101" s="3"/>
      <c r="E101" s="3"/>
      <c r="F101" s="3"/>
      <c r="G101" s="3"/>
    </row>
    <row r="102" spans="1:7" x14ac:dyDescent="0.15">
      <c r="A102" s="3"/>
      <c r="B102" s="3"/>
      <c r="C102" s="3"/>
      <c r="D102" s="3"/>
      <c r="E102" s="3"/>
      <c r="F102" s="3"/>
      <c r="G102" s="3"/>
    </row>
    <row r="103" spans="1:7" x14ac:dyDescent="0.15">
      <c r="A103" s="3"/>
      <c r="B103" s="3"/>
      <c r="C103" s="3"/>
      <c r="D103" s="3"/>
      <c r="E103" s="3"/>
      <c r="F103" s="3"/>
      <c r="G103" s="3"/>
    </row>
    <row r="104" spans="1:7" x14ac:dyDescent="0.15">
      <c r="A104" s="3"/>
      <c r="B104" s="3"/>
      <c r="C104" s="3"/>
      <c r="D104" s="3"/>
      <c r="E104" s="3"/>
      <c r="F104" s="3"/>
      <c r="G104" s="3"/>
    </row>
    <row r="105" spans="1:7" x14ac:dyDescent="0.15">
      <c r="A105" s="3"/>
      <c r="B105" s="3"/>
      <c r="C105" s="3"/>
      <c r="D105" s="3"/>
      <c r="E105" s="3"/>
      <c r="F105" s="3"/>
      <c r="G105" s="3"/>
    </row>
    <row r="106" spans="1:7" x14ac:dyDescent="0.15">
      <c r="A106" s="3"/>
      <c r="B106" s="3"/>
      <c r="C106" s="3"/>
      <c r="D106" s="3"/>
      <c r="E106" s="3"/>
      <c r="F106" s="3"/>
      <c r="G106" s="3"/>
    </row>
    <row r="107" spans="1:7" x14ac:dyDescent="0.15">
      <c r="A107" s="3"/>
      <c r="B107" s="3"/>
      <c r="C107" s="3"/>
      <c r="D107" s="3"/>
      <c r="E107" s="3"/>
      <c r="F107" s="3"/>
      <c r="G107" s="3"/>
    </row>
    <row r="108" spans="1:7" x14ac:dyDescent="0.15">
      <c r="A108" s="3"/>
      <c r="B108" s="3"/>
      <c r="C108" s="3"/>
      <c r="D108" s="3"/>
      <c r="E108" s="3"/>
      <c r="F108" s="3"/>
      <c r="G108" s="3"/>
    </row>
    <row r="109" spans="1:7" x14ac:dyDescent="0.15">
      <c r="A109" s="3"/>
      <c r="B109" s="3"/>
      <c r="C109" s="3"/>
      <c r="D109" s="3"/>
      <c r="E109" s="3"/>
      <c r="F109" s="3"/>
      <c r="G109" s="3"/>
    </row>
    <row r="110" spans="1:7" x14ac:dyDescent="0.15">
      <c r="A110" s="3"/>
      <c r="B110" s="3"/>
      <c r="C110" s="3"/>
      <c r="D110" s="3"/>
      <c r="E110" s="3"/>
      <c r="F110" s="3"/>
      <c r="G110" s="3"/>
    </row>
    <row r="111" spans="1:7" x14ac:dyDescent="0.15">
      <c r="A111" s="3"/>
      <c r="B111" s="3"/>
      <c r="C111" s="3"/>
      <c r="D111" s="3"/>
      <c r="E111" s="3"/>
      <c r="F111" s="3"/>
      <c r="G111" s="3"/>
    </row>
    <row r="112" spans="1:7" x14ac:dyDescent="0.15">
      <c r="A112" s="3"/>
      <c r="B112" s="3"/>
      <c r="C112" s="3"/>
      <c r="D112" s="3"/>
      <c r="E112" s="3"/>
      <c r="F112" s="3"/>
      <c r="G112" s="3"/>
    </row>
    <row r="113" spans="1:7" x14ac:dyDescent="0.15">
      <c r="A113" s="2" t="s">
        <v>568</v>
      </c>
      <c r="B113" s="3"/>
      <c r="C113" s="3"/>
      <c r="D113" s="3"/>
      <c r="E113" s="3"/>
      <c r="F113" s="3"/>
      <c r="G113" s="3"/>
    </row>
    <row r="114" spans="1:7" x14ac:dyDescent="0.15">
      <c r="A114" s="3"/>
      <c r="B114" s="3"/>
      <c r="C114" s="3"/>
      <c r="D114" s="3"/>
      <c r="E114" s="3"/>
      <c r="F114" s="3"/>
      <c r="G114" s="3"/>
    </row>
    <row r="115" spans="1:7" x14ac:dyDescent="0.15">
      <c r="A115" s="3" t="s">
        <v>587</v>
      </c>
      <c r="B115" s="3"/>
      <c r="C115" s="3"/>
      <c r="D115" s="3"/>
      <c r="E115" s="3"/>
      <c r="F115" s="3"/>
      <c r="G115" s="3"/>
    </row>
    <row r="116" spans="1:7" x14ac:dyDescent="0.15">
      <c r="A116" s="3" t="s">
        <v>588</v>
      </c>
      <c r="B116" s="3"/>
      <c r="C116" s="3"/>
      <c r="D116" s="3"/>
      <c r="E116" s="3"/>
      <c r="F116" s="3"/>
      <c r="G116" s="3"/>
    </row>
    <row r="117" spans="1:7" x14ac:dyDescent="0.15">
      <c r="A117" s="3" t="s">
        <v>589</v>
      </c>
      <c r="B117" s="3"/>
      <c r="C117" s="3"/>
      <c r="D117" s="3"/>
      <c r="E117" s="3"/>
      <c r="F117" s="3"/>
      <c r="G117" s="3"/>
    </row>
    <row r="118" spans="1:7" x14ac:dyDescent="0.15">
      <c r="A118" s="3"/>
      <c r="B118" s="3"/>
      <c r="C118" s="3"/>
      <c r="D118" s="3"/>
      <c r="E118" s="3"/>
      <c r="F118" s="3"/>
      <c r="G118" s="3"/>
    </row>
    <row r="119" spans="1:7" x14ac:dyDescent="0.15">
      <c r="A119" s="129"/>
      <c r="B119" s="129"/>
      <c r="C119" s="129"/>
      <c r="D119" s="129"/>
      <c r="E119" s="129"/>
      <c r="F119" s="3"/>
      <c r="G119" s="3"/>
    </row>
    <row r="120" spans="1:7" x14ac:dyDescent="0.15">
      <c r="A120" s="132" t="s">
        <v>590</v>
      </c>
      <c r="B120" s="133" t="s">
        <v>591</v>
      </c>
      <c r="C120" s="133" t="s">
        <v>592</v>
      </c>
      <c r="D120" s="133" t="s">
        <v>593</v>
      </c>
      <c r="E120" s="129"/>
      <c r="F120" s="3"/>
      <c r="G120" s="3"/>
    </row>
    <row r="121" spans="1:7" x14ac:dyDescent="0.15">
      <c r="A121" s="128" t="s">
        <v>598</v>
      </c>
      <c r="B121" s="134">
        <v>25.3</v>
      </c>
      <c r="C121" s="134">
        <v>27.2</v>
      </c>
      <c r="D121" s="135">
        <f t="shared" ref="D121:D126" si="0">B121+C121</f>
        <v>52.5</v>
      </c>
      <c r="E121" s="129"/>
      <c r="F121" s="3"/>
      <c r="G121" s="3"/>
    </row>
    <row r="122" spans="1:7" x14ac:dyDescent="0.15">
      <c r="A122" s="128" t="s">
        <v>599</v>
      </c>
      <c r="B122" s="134">
        <v>28.9</v>
      </c>
      <c r="C122" s="134">
        <v>27.1</v>
      </c>
      <c r="D122" s="135">
        <f t="shared" si="0"/>
        <v>56</v>
      </c>
      <c r="E122" s="129"/>
      <c r="F122" s="3"/>
      <c r="G122" s="3"/>
    </row>
    <row r="123" spans="1:7" x14ac:dyDescent="0.15">
      <c r="A123" s="128" t="s">
        <v>594</v>
      </c>
      <c r="B123" s="134">
        <v>34.200000000000003</v>
      </c>
      <c r="C123" s="134">
        <v>22.1</v>
      </c>
      <c r="D123" s="135">
        <f t="shared" si="0"/>
        <v>56.300000000000004</v>
      </c>
      <c r="E123" s="129"/>
      <c r="F123" s="3"/>
      <c r="G123" s="3"/>
    </row>
    <row r="124" spans="1:7" x14ac:dyDescent="0.15">
      <c r="A124" s="128" t="s">
        <v>597</v>
      </c>
      <c r="B124" s="134">
        <v>23.1</v>
      </c>
      <c r="C124" s="134">
        <v>35.200000000000003</v>
      </c>
      <c r="D124" s="135">
        <f t="shared" si="0"/>
        <v>58.300000000000004</v>
      </c>
      <c r="E124" s="129"/>
      <c r="F124" s="3"/>
      <c r="G124" s="3"/>
    </row>
    <row r="125" spans="1:7" x14ac:dyDescent="0.15">
      <c r="A125" s="128" t="s">
        <v>596</v>
      </c>
      <c r="B125" s="134">
        <v>29.1</v>
      </c>
      <c r="C125" s="134">
        <v>30.1</v>
      </c>
      <c r="D125" s="135">
        <f t="shared" si="0"/>
        <v>59.2</v>
      </c>
      <c r="E125" s="129"/>
      <c r="F125" s="3"/>
      <c r="G125" s="3"/>
    </row>
    <row r="126" spans="1:7" x14ac:dyDescent="0.15">
      <c r="A126" s="128" t="s">
        <v>595</v>
      </c>
      <c r="B126" s="134">
        <v>27.1</v>
      </c>
      <c r="C126" s="134">
        <v>32.4</v>
      </c>
      <c r="D126" s="135">
        <f t="shared" si="0"/>
        <v>59.5</v>
      </c>
      <c r="E126" s="129"/>
      <c r="F126" s="3"/>
      <c r="G126" s="3"/>
    </row>
    <row r="127" spans="1:7" x14ac:dyDescent="0.15">
      <c r="A127" s="129"/>
      <c r="B127" s="129"/>
      <c r="C127" s="129"/>
      <c r="D127" s="129"/>
      <c r="E127" s="129"/>
      <c r="F127" s="3"/>
      <c r="G127" s="3"/>
    </row>
    <row r="128" spans="1:7" x14ac:dyDescent="0.15">
      <c r="A128" s="129" t="s">
        <v>600</v>
      </c>
      <c r="B128" s="129"/>
      <c r="C128" s="128"/>
      <c r="D128" s="136" t="str">
        <f>IF(C128="Hans","richtig!","")</f>
        <v/>
      </c>
      <c r="E128" s="129"/>
      <c r="F128" s="3"/>
      <c r="G128" s="3"/>
    </row>
    <row r="129" spans="1:7" x14ac:dyDescent="0.15">
      <c r="A129" s="129" t="s">
        <v>602</v>
      </c>
      <c r="B129" s="129"/>
      <c r="C129" s="128"/>
      <c r="D129" s="137" t="str">
        <f>IF(C129="Paul","richtig!","")</f>
        <v/>
      </c>
      <c r="E129" s="129"/>
      <c r="F129" s="3"/>
      <c r="G129" s="3"/>
    </row>
    <row r="130" spans="1:7" x14ac:dyDescent="0.15">
      <c r="A130" s="129" t="s">
        <v>601</v>
      </c>
      <c r="B130" s="129"/>
      <c r="C130" s="128"/>
      <c r="D130" s="137" t="str">
        <f>IF(C130="Theresa","richtig!","")</f>
        <v/>
      </c>
      <c r="E130" s="129"/>
      <c r="F130" s="3"/>
      <c r="G130" s="3"/>
    </row>
    <row r="131" spans="1:7" x14ac:dyDescent="0.15">
      <c r="A131" s="129"/>
      <c r="B131" s="129"/>
      <c r="C131" s="129"/>
      <c r="D131" s="129"/>
      <c r="E131" s="129"/>
      <c r="F131" s="3"/>
      <c r="G131" s="3"/>
    </row>
    <row r="132" spans="1:7" ht="14" thickBot="1" x14ac:dyDescent="0.2">
      <c r="A132" s="10"/>
      <c r="B132" s="10"/>
      <c r="C132" s="10"/>
      <c r="D132" s="10"/>
      <c r="E132" s="10"/>
      <c r="F132" s="10"/>
      <c r="G132" s="10"/>
    </row>
    <row r="133" spans="1:7" ht="14" thickTop="1" x14ac:dyDescent="0.15">
      <c r="A133" s="3"/>
      <c r="B133" s="3"/>
      <c r="C133" s="3"/>
      <c r="D133" s="3"/>
      <c r="E133" s="3"/>
      <c r="F133" s="3"/>
      <c r="G133" s="3"/>
    </row>
    <row r="134" spans="1:7" ht="25" x14ac:dyDescent="0.25">
      <c r="A134" s="362" t="s">
        <v>603</v>
      </c>
      <c r="B134" s="362"/>
      <c r="C134" s="362"/>
      <c r="D134" s="362"/>
      <c r="E134" s="362"/>
      <c r="F134" s="362"/>
      <c r="G134" s="362"/>
    </row>
    <row r="135" spans="1:7" x14ac:dyDescent="0.15">
      <c r="A135" s="3"/>
      <c r="B135" s="3"/>
      <c r="C135" s="3"/>
      <c r="D135" s="3"/>
      <c r="E135" s="3"/>
      <c r="F135" s="3"/>
      <c r="G135" s="3"/>
    </row>
    <row r="136" spans="1:7" x14ac:dyDescent="0.15">
      <c r="A136" s="31" t="s">
        <v>354</v>
      </c>
      <c r="B136" s="3"/>
      <c r="C136" s="3"/>
      <c r="D136" s="3"/>
      <c r="E136" s="3"/>
      <c r="F136" s="3"/>
      <c r="G136" s="3"/>
    </row>
    <row r="137" spans="1:7" x14ac:dyDescent="0.15">
      <c r="A137" s="7" t="s">
        <v>353</v>
      </c>
      <c r="B137" s="3"/>
      <c r="C137" s="3"/>
      <c r="D137" s="3"/>
      <c r="E137" s="3"/>
      <c r="F137" s="3"/>
      <c r="G137" s="3"/>
    </row>
    <row r="138" spans="1:7" x14ac:dyDescent="0.15">
      <c r="A138" s="3"/>
      <c r="B138" s="3"/>
      <c r="C138" s="3"/>
      <c r="D138" s="3"/>
      <c r="E138" s="3"/>
      <c r="F138" s="3"/>
      <c r="G138" s="3"/>
    </row>
    <row r="139" spans="1:7" x14ac:dyDescent="0.15">
      <c r="A139" s="3"/>
      <c r="B139" s="3"/>
      <c r="C139" s="3"/>
      <c r="D139" s="3"/>
      <c r="E139" s="3"/>
      <c r="F139" s="3"/>
      <c r="G139" s="3"/>
    </row>
    <row r="140" spans="1:7" x14ac:dyDescent="0.15">
      <c r="A140" s="3"/>
      <c r="B140" s="3"/>
      <c r="C140" s="3"/>
      <c r="D140" s="3"/>
      <c r="E140" s="3"/>
      <c r="F140" s="3"/>
      <c r="G140" s="3"/>
    </row>
    <row r="141" spans="1:7" x14ac:dyDescent="0.15">
      <c r="A141" s="3"/>
      <c r="B141" s="3"/>
      <c r="C141" s="3"/>
      <c r="D141" s="3"/>
      <c r="E141" s="3"/>
      <c r="F141" s="3"/>
      <c r="G141" s="3"/>
    </row>
    <row r="142" spans="1:7" x14ac:dyDescent="0.15">
      <c r="A142" s="3"/>
      <c r="B142" s="3"/>
      <c r="C142" s="3"/>
      <c r="D142" s="3"/>
      <c r="E142" s="3"/>
      <c r="F142" s="3"/>
      <c r="G142" s="3"/>
    </row>
    <row r="143" spans="1:7" x14ac:dyDescent="0.15">
      <c r="A143" s="3"/>
      <c r="B143" s="3"/>
      <c r="C143" s="3"/>
      <c r="D143" s="3"/>
      <c r="E143" s="3"/>
      <c r="F143" s="3"/>
      <c r="G143" s="3"/>
    </row>
  </sheetData>
  <sheetProtection sheet="1" objects="1" scenarios="1" selectLockedCells="1" sort="0"/>
  <mergeCells count="2">
    <mergeCell ref="A1:G2"/>
    <mergeCell ref="A134:G134"/>
  </mergeCells>
  <phoneticPr fontId="2" type="noConversion"/>
  <pageMargins left="0.78740157499999996" right="0.78740157499999996" top="0.984251969" bottom="0.984251969" header="0.4921259845" footer="0.4921259845"/>
  <headerFooter alignWithMargins="0"/>
  <ignoredErrors>
    <ignoredError sqref="B7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A1:O208"/>
  <sheetViews>
    <sheetView workbookViewId="0">
      <pane ySplit="2" topLeftCell="A167" activePane="bottomLeft" state="frozen"/>
      <selection pane="bottomLeft" activeCell="B175" sqref="B175"/>
    </sheetView>
  </sheetViews>
  <sheetFormatPr baseColWidth="10" defaultRowHeight="13" x14ac:dyDescent="0.15"/>
  <cols>
    <col min="1" max="1" width="12" customWidth="1"/>
    <col min="6" max="6" width="11.5" bestFit="1" customWidth="1"/>
    <col min="7" max="7" width="11.6640625" customWidth="1"/>
  </cols>
  <sheetData>
    <row r="1" spans="1:7" x14ac:dyDescent="0.15">
      <c r="A1" s="356" t="s">
        <v>604</v>
      </c>
      <c r="B1" s="357"/>
      <c r="C1" s="357"/>
      <c r="D1" s="357"/>
      <c r="E1" s="357"/>
      <c r="F1" s="357"/>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x14ac:dyDescent="0.15">
      <c r="A5" s="3"/>
      <c r="B5" s="3"/>
      <c r="C5" s="3"/>
      <c r="D5" s="3"/>
      <c r="E5" s="3"/>
      <c r="F5" s="3"/>
      <c r="G5" s="3"/>
    </row>
    <row r="6" spans="1:7" x14ac:dyDescent="0.15">
      <c r="A6" s="3"/>
      <c r="B6" s="3"/>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3"/>
    </row>
    <row r="12" spans="1:7" x14ac:dyDescent="0.15">
      <c r="A12" s="3"/>
      <c r="B12" s="3"/>
      <c r="C12" s="3"/>
      <c r="D12" s="3"/>
      <c r="E12" s="3"/>
      <c r="F12" s="3"/>
      <c r="G12" s="3"/>
    </row>
    <row r="13" spans="1:7" x14ac:dyDescent="0.15">
      <c r="A13" s="3"/>
      <c r="B13" s="3"/>
      <c r="C13" s="3"/>
      <c r="D13" s="3"/>
      <c r="E13" s="3"/>
      <c r="F13" s="3"/>
      <c r="G13" s="3"/>
    </row>
    <row r="14" spans="1:7" x14ac:dyDescent="0.15">
      <c r="A14" s="3"/>
      <c r="B14" s="3"/>
      <c r="C14" s="3"/>
      <c r="D14" s="3"/>
      <c r="E14" s="3"/>
      <c r="F14" s="3"/>
      <c r="G14" s="3"/>
    </row>
    <row r="15" spans="1:7" x14ac:dyDescent="0.15">
      <c r="A15" s="3"/>
      <c r="B15" s="3"/>
      <c r="C15" s="3"/>
      <c r="D15" s="3"/>
      <c r="E15" s="3"/>
      <c r="F15" s="3"/>
      <c r="G15" s="3"/>
    </row>
    <row r="16" spans="1:7" x14ac:dyDescent="0.15">
      <c r="A16" s="3"/>
      <c r="B16" s="3"/>
      <c r="C16" s="3"/>
      <c r="D16" s="3"/>
      <c r="E16" s="3"/>
      <c r="F16" s="3"/>
      <c r="G16" s="3"/>
    </row>
    <row r="17" spans="1:7" x14ac:dyDescent="0.15">
      <c r="A17" s="3"/>
      <c r="B17" s="3"/>
      <c r="C17" s="3"/>
      <c r="D17" s="3"/>
      <c r="E17" s="3"/>
      <c r="F17" s="3"/>
      <c r="G17" s="3"/>
    </row>
    <row r="18" spans="1:7" x14ac:dyDescent="0.15">
      <c r="A18" s="3"/>
      <c r="B18" s="3"/>
      <c r="C18" s="3"/>
      <c r="D18" s="3"/>
      <c r="E18" s="3"/>
      <c r="F18" s="3"/>
      <c r="G18" s="3"/>
    </row>
    <row r="19" spans="1:7" x14ac:dyDescent="0.15">
      <c r="A19" s="3"/>
      <c r="B19" s="3"/>
      <c r="C19" s="3"/>
      <c r="D19" s="3"/>
      <c r="E19" s="3"/>
      <c r="F19" s="3"/>
      <c r="G19" s="3"/>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3"/>
      <c r="B25" s="3"/>
      <c r="C25" s="3"/>
      <c r="D25" s="3"/>
      <c r="E25" s="3"/>
      <c r="F25" s="3"/>
      <c r="G25" s="3"/>
    </row>
    <row r="26" spans="1:7" x14ac:dyDescent="0.15">
      <c r="A26" s="2" t="s">
        <v>558</v>
      </c>
      <c r="B26" s="3"/>
      <c r="C26" s="3"/>
      <c r="D26" s="3"/>
      <c r="E26" s="3"/>
      <c r="F26" s="3"/>
      <c r="G26" s="3"/>
    </row>
    <row r="27" spans="1:7" x14ac:dyDescent="0.15">
      <c r="A27" s="3"/>
      <c r="B27" s="3"/>
      <c r="C27" s="3"/>
      <c r="D27" s="3"/>
      <c r="E27" s="3"/>
      <c r="F27" s="3"/>
      <c r="G27" s="3"/>
    </row>
    <row r="28" spans="1:7" x14ac:dyDescent="0.15">
      <c r="A28" s="3" t="s">
        <v>637</v>
      </c>
      <c r="B28" s="3"/>
      <c r="C28" s="3"/>
      <c r="D28" s="3"/>
      <c r="E28" s="3"/>
      <c r="F28" s="3"/>
      <c r="G28" s="3"/>
    </row>
    <row r="29" spans="1:7" x14ac:dyDescent="0.15">
      <c r="A29" s="3"/>
      <c r="B29" s="3"/>
      <c r="C29" s="3"/>
      <c r="D29" s="3"/>
      <c r="E29" s="3"/>
      <c r="F29" s="3"/>
      <c r="G29" s="3"/>
    </row>
    <row r="30" spans="1:7" x14ac:dyDescent="0.15">
      <c r="A30" s="36" t="s">
        <v>642</v>
      </c>
      <c r="B30" s="128">
        <v>3</v>
      </c>
      <c r="C30" s="3" t="s">
        <v>551</v>
      </c>
      <c r="D30" s="3"/>
      <c r="E30" s="3"/>
      <c r="F30" s="3"/>
      <c r="G30" s="3"/>
    </row>
    <row r="31" spans="1:7" x14ac:dyDescent="0.15">
      <c r="A31" s="36" t="s">
        <v>643</v>
      </c>
      <c r="B31" s="128">
        <v>5</v>
      </c>
      <c r="C31" s="3" t="s">
        <v>551</v>
      </c>
      <c r="D31" s="3"/>
      <c r="E31" s="3"/>
      <c r="F31" s="3"/>
      <c r="G31" s="3"/>
    </row>
    <row r="32" spans="1:7" x14ac:dyDescent="0.15">
      <c r="A32" s="35" t="s">
        <v>638</v>
      </c>
      <c r="B32" s="138" t="s">
        <v>609</v>
      </c>
      <c r="C32" s="31" t="str">
        <f>IF(B32=8,"richtig!","")</f>
        <v/>
      </c>
      <c r="D32" s="3"/>
      <c r="E32" s="3"/>
      <c r="F32" s="3"/>
      <c r="G32" s="3"/>
    </row>
    <row r="33" spans="1:15" x14ac:dyDescent="0.15">
      <c r="A33" s="35" t="s">
        <v>639</v>
      </c>
      <c r="B33" s="138" t="s">
        <v>609</v>
      </c>
      <c r="C33" s="31" t="str">
        <f>IF(B33=-2,"richtig!","")</f>
        <v/>
      </c>
      <c r="D33" s="3"/>
      <c r="E33" s="3"/>
      <c r="F33" s="3"/>
      <c r="G33" s="3"/>
    </row>
    <row r="34" spans="1:15" x14ac:dyDescent="0.15">
      <c r="A34" s="35" t="s">
        <v>640</v>
      </c>
      <c r="B34" s="138" t="s">
        <v>609</v>
      </c>
      <c r="C34" s="31" t="str">
        <f>IF(B34=15,"richtig!","")</f>
        <v/>
      </c>
      <c r="D34" s="3"/>
      <c r="E34" s="3"/>
      <c r="F34" s="3"/>
      <c r="G34" s="3"/>
    </row>
    <row r="35" spans="1:15" x14ac:dyDescent="0.15">
      <c r="A35" s="35" t="s">
        <v>641</v>
      </c>
      <c r="B35" s="138" t="s">
        <v>609</v>
      </c>
      <c r="C35" s="31" t="str">
        <f>IF(B35=0.6,"richtig!","")</f>
        <v/>
      </c>
      <c r="D35" s="3"/>
      <c r="E35" s="3"/>
      <c r="F35" s="3"/>
      <c r="G35" s="3"/>
    </row>
    <row r="36" spans="1:15" x14ac:dyDescent="0.15">
      <c r="A36" s="35" t="s">
        <v>644</v>
      </c>
      <c r="B36" s="138" t="s">
        <v>609</v>
      </c>
      <c r="C36" s="31" t="str">
        <f>IF(B36=9,"richtig!","")</f>
        <v/>
      </c>
      <c r="D36" s="3"/>
      <c r="E36" s="3"/>
      <c r="F36" s="3"/>
      <c r="G36" s="3"/>
    </row>
    <row r="37" spans="1:15" x14ac:dyDescent="0.15">
      <c r="A37" s="35" t="s">
        <v>645</v>
      </c>
      <c r="B37" s="138" t="s">
        <v>609</v>
      </c>
      <c r="C37" s="31" t="str">
        <f>IF(B37=125,"richtig!","")</f>
        <v/>
      </c>
      <c r="D37" s="3"/>
      <c r="E37" s="3"/>
      <c r="F37" s="3"/>
      <c r="G37" s="3"/>
    </row>
    <row r="38" spans="1:15" x14ac:dyDescent="0.15">
      <c r="A38" s="3"/>
      <c r="B38" s="3"/>
      <c r="C38" s="3"/>
      <c r="D38" s="3"/>
      <c r="E38" s="3"/>
      <c r="F38" s="3"/>
      <c r="G38" s="3"/>
    </row>
    <row r="39" spans="1:15" x14ac:dyDescent="0.15">
      <c r="A39" s="3" t="s">
        <v>646</v>
      </c>
      <c r="B39" s="3"/>
      <c r="C39" s="3"/>
      <c r="D39" s="3"/>
      <c r="E39" s="3"/>
      <c r="F39" s="3"/>
      <c r="G39" s="3"/>
      <c r="H39" s="363"/>
      <c r="I39" s="364"/>
      <c r="J39" s="364"/>
      <c r="K39" s="364"/>
      <c r="L39" s="364"/>
      <c r="M39" s="364"/>
      <c r="N39" s="364"/>
      <c r="O39" s="365"/>
    </row>
    <row r="40" spans="1:15" x14ac:dyDescent="0.15">
      <c r="A40" s="3"/>
      <c r="B40" s="3"/>
      <c r="C40" s="3"/>
      <c r="D40" s="3"/>
      <c r="E40" s="3"/>
      <c r="F40" s="3"/>
      <c r="G40" s="3"/>
    </row>
    <row r="41" spans="1:15" x14ac:dyDescent="0.15">
      <c r="A41" s="2" t="s">
        <v>568</v>
      </c>
      <c r="B41" s="3"/>
      <c r="C41" s="3"/>
      <c r="D41" s="3"/>
      <c r="E41" s="3"/>
      <c r="F41" s="3"/>
      <c r="G41" s="3"/>
    </row>
    <row r="42" spans="1:15" x14ac:dyDescent="0.15">
      <c r="A42" s="3"/>
      <c r="B42" s="3"/>
      <c r="C42" s="3"/>
      <c r="D42" s="3"/>
      <c r="E42" s="3"/>
      <c r="F42" s="3"/>
      <c r="G42" s="3"/>
    </row>
    <row r="43" spans="1:15" x14ac:dyDescent="0.15">
      <c r="A43" s="3" t="s">
        <v>605</v>
      </c>
      <c r="B43" s="3"/>
      <c r="C43" s="3"/>
      <c r="D43" s="3"/>
      <c r="E43" s="3"/>
      <c r="F43" s="3"/>
      <c r="G43" s="3"/>
    </row>
    <row r="44" spans="1:15" x14ac:dyDescent="0.15">
      <c r="A44" s="3"/>
      <c r="B44" s="3"/>
      <c r="C44" s="3"/>
      <c r="D44" s="3"/>
      <c r="E44" s="3"/>
      <c r="F44" s="3"/>
      <c r="G44" s="3"/>
    </row>
    <row r="45" spans="1:15" x14ac:dyDescent="0.15">
      <c r="A45" s="1" t="s">
        <v>606</v>
      </c>
      <c r="B45" s="134">
        <v>4</v>
      </c>
      <c r="C45" s="3"/>
      <c r="D45" s="3"/>
      <c r="E45" s="3"/>
      <c r="F45" s="3"/>
      <c r="G45" s="3"/>
    </row>
    <row r="46" spans="1:15" x14ac:dyDescent="0.15">
      <c r="A46" s="1" t="s">
        <v>607</v>
      </c>
      <c r="B46" s="134">
        <v>9</v>
      </c>
      <c r="C46" s="3"/>
      <c r="D46" s="3"/>
      <c r="E46" s="3"/>
      <c r="F46" s="3"/>
      <c r="G46" s="3"/>
    </row>
    <row r="47" spans="1:15" x14ac:dyDescent="0.15">
      <c r="A47" s="5" t="s">
        <v>608</v>
      </c>
      <c r="B47" s="138" t="s">
        <v>609</v>
      </c>
      <c r="C47" s="31"/>
      <c r="D47" s="3"/>
      <c r="E47" s="3"/>
      <c r="F47" s="3"/>
      <c r="G47" s="3"/>
    </row>
    <row r="48" spans="1:15" x14ac:dyDescent="0.15">
      <c r="A48" s="3"/>
      <c r="B48" s="3"/>
      <c r="C48" s="3"/>
      <c r="D48" s="3"/>
      <c r="E48" s="3"/>
      <c r="F48" s="3"/>
      <c r="G48" s="3"/>
    </row>
    <row r="49" spans="1:15" x14ac:dyDescent="0.15">
      <c r="A49" s="3" t="s">
        <v>619</v>
      </c>
      <c r="B49" s="3"/>
      <c r="C49" s="3"/>
      <c r="D49" s="3"/>
      <c r="E49" s="3"/>
      <c r="F49" s="3"/>
      <c r="G49" s="3"/>
      <c r="H49" s="363"/>
      <c r="I49" s="364"/>
      <c r="J49" s="364"/>
      <c r="K49" s="364"/>
      <c r="L49" s="364"/>
      <c r="M49" s="364"/>
      <c r="N49" s="364"/>
      <c r="O49" s="365"/>
    </row>
    <row r="50" spans="1:15" x14ac:dyDescent="0.15">
      <c r="A50" s="3" t="s">
        <v>620</v>
      </c>
      <c r="B50" s="3"/>
      <c r="C50" s="3"/>
      <c r="D50" s="3"/>
      <c r="E50" s="3"/>
      <c r="F50" s="3"/>
      <c r="G50" s="3"/>
      <c r="H50" s="363"/>
      <c r="I50" s="364"/>
      <c r="J50" s="364"/>
      <c r="K50" s="364"/>
      <c r="L50" s="364"/>
      <c r="M50" s="364"/>
      <c r="N50" s="364"/>
      <c r="O50" s="365"/>
    </row>
    <row r="51" spans="1:15" x14ac:dyDescent="0.15">
      <c r="A51" s="3"/>
      <c r="B51" s="3"/>
      <c r="C51" s="3"/>
      <c r="D51" s="3"/>
      <c r="E51" s="3"/>
      <c r="F51" s="3"/>
      <c r="G51" s="3"/>
    </row>
    <row r="52" spans="1:15" x14ac:dyDescent="0.15">
      <c r="A52" s="3"/>
      <c r="B52" s="3"/>
      <c r="C52" s="3"/>
      <c r="D52" s="3"/>
      <c r="E52" s="3"/>
      <c r="F52" s="3"/>
      <c r="G52" s="3"/>
    </row>
    <row r="53" spans="1:15" x14ac:dyDescent="0.15">
      <c r="A53" s="2" t="s">
        <v>575</v>
      </c>
      <c r="B53" s="3"/>
      <c r="C53" s="3"/>
      <c r="D53" s="3"/>
      <c r="E53" s="3"/>
      <c r="F53" s="3"/>
      <c r="G53" s="3"/>
    </row>
    <row r="54" spans="1:15" x14ac:dyDescent="0.15">
      <c r="A54" s="3"/>
      <c r="B54" s="3"/>
      <c r="C54" s="3"/>
      <c r="D54" s="3"/>
      <c r="E54" s="3"/>
      <c r="F54" s="3"/>
      <c r="G54" s="3"/>
    </row>
    <row r="55" spans="1:15" x14ac:dyDescent="0.15">
      <c r="A55" s="3" t="s">
        <v>610</v>
      </c>
      <c r="B55" s="3"/>
      <c r="C55" s="3"/>
      <c r="D55" s="3"/>
      <c r="E55" s="3"/>
      <c r="F55" s="3"/>
      <c r="G55" s="3"/>
    </row>
    <row r="56" spans="1:15" x14ac:dyDescent="0.15">
      <c r="A56" s="3" t="s">
        <v>611</v>
      </c>
      <c r="B56" s="3"/>
      <c r="C56" s="3"/>
      <c r="D56" s="3"/>
      <c r="E56" s="3"/>
      <c r="F56" s="3"/>
      <c r="G56" s="3"/>
    </row>
    <row r="57" spans="1:15" x14ac:dyDescent="0.15">
      <c r="A57" s="3"/>
      <c r="B57" s="3"/>
      <c r="C57" s="3"/>
      <c r="D57" s="3"/>
      <c r="E57" s="3"/>
      <c r="F57" s="3"/>
      <c r="G57" s="3"/>
    </row>
    <row r="58" spans="1:15" x14ac:dyDescent="0.15">
      <c r="A58" s="3" t="s">
        <v>612</v>
      </c>
      <c r="B58" s="3"/>
      <c r="C58" s="3"/>
      <c r="D58" s="3"/>
      <c r="E58" s="3"/>
      <c r="F58" s="3"/>
      <c r="G58" s="3"/>
    </row>
    <row r="59" spans="1:15" x14ac:dyDescent="0.15">
      <c r="A59" s="3" t="s">
        <v>647</v>
      </c>
      <c r="B59" s="3"/>
      <c r="C59" s="3"/>
      <c r="D59" s="3"/>
      <c r="E59" s="3"/>
      <c r="F59" s="3"/>
      <c r="G59" s="3"/>
    </row>
    <row r="60" spans="1:15" x14ac:dyDescent="0.15">
      <c r="A60" s="3"/>
      <c r="B60" s="3"/>
      <c r="C60" s="3"/>
      <c r="D60" s="3"/>
      <c r="E60" s="3"/>
      <c r="F60" s="3"/>
      <c r="G60" s="3"/>
    </row>
    <row r="61" spans="1:15" x14ac:dyDescent="0.15">
      <c r="A61" s="139"/>
      <c r="B61" s="140"/>
      <c r="C61" s="140"/>
      <c r="D61" s="141"/>
      <c r="E61" s="3"/>
      <c r="F61" s="3"/>
      <c r="G61" s="32"/>
    </row>
    <row r="62" spans="1:15" x14ac:dyDescent="0.15">
      <c r="A62" s="142"/>
      <c r="B62" s="129"/>
      <c r="C62" s="129"/>
      <c r="D62" s="143"/>
      <c r="E62" s="3"/>
      <c r="F62" s="3"/>
      <c r="G62" s="32"/>
    </row>
    <row r="63" spans="1:15" x14ac:dyDescent="0.15">
      <c r="A63" s="142"/>
      <c r="B63" s="129"/>
      <c r="C63" s="129"/>
      <c r="D63" s="143"/>
      <c r="E63" s="3"/>
      <c r="F63" s="3"/>
      <c r="G63" s="32"/>
    </row>
    <row r="64" spans="1:15" x14ac:dyDescent="0.15">
      <c r="A64" s="142"/>
      <c r="B64" s="129"/>
      <c r="C64" s="129"/>
      <c r="D64" s="143"/>
      <c r="E64" s="3"/>
      <c r="F64" s="3"/>
      <c r="G64" s="32"/>
    </row>
    <row r="65" spans="1:7" x14ac:dyDescent="0.15">
      <c r="A65" s="142"/>
      <c r="B65" s="129"/>
      <c r="C65" s="129"/>
      <c r="D65" s="143"/>
      <c r="E65" s="3"/>
      <c r="F65" s="3"/>
      <c r="G65" s="3"/>
    </row>
    <row r="66" spans="1:7" x14ac:dyDescent="0.15">
      <c r="A66" s="144"/>
      <c r="B66" s="145"/>
      <c r="C66" s="145"/>
      <c r="D66" s="146"/>
      <c r="E66" s="3"/>
      <c r="F66" s="3"/>
      <c r="G66" s="32"/>
    </row>
    <row r="67" spans="1:7" x14ac:dyDescent="0.15">
      <c r="A67" s="3"/>
      <c r="B67" s="3"/>
      <c r="C67" s="3"/>
      <c r="D67" s="3"/>
      <c r="E67" s="3"/>
      <c r="F67" s="3"/>
      <c r="G67" s="3"/>
    </row>
    <row r="68" spans="1:7" x14ac:dyDescent="0.15">
      <c r="A68" s="3" t="s">
        <v>616</v>
      </c>
      <c r="B68" s="3"/>
      <c r="C68" s="3"/>
      <c r="D68" s="3"/>
      <c r="E68" s="3"/>
      <c r="F68" s="128"/>
      <c r="G68" s="31" t="str">
        <f>IF(F68=569,"richtig!","")</f>
        <v/>
      </c>
    </row>
    <row r="69" spans="1:7" x14ac:dyDescent="0.15">
      <c r="A69" s="3" t="s">
        <v>614</v>
      </c>
      <c r="B69" s="3"/>
      <c r="C69" s="3"/>
      <c r="D69" s="3"/>
      <c r="E69" s="3"/>
      <c r="F69" s="3"/>
      <c r="G69" s="3"/>
    </row>
    <row r="70" spans="1:7" x14ac:dyDescent="0.15">
      <c r="A70" s="3" t="s">
        <v>615</v>
      </c>
      <c r="B70" s="3"/>
      <c r="C70" s="3"/>
      <c r="D70" s="3"/>
      <c r="E70" s="3"/>
      <c r="F70" s="128"/>
      <c r="G70" s="31" t="str">
        <f>IF(F70=711,"richtig!","")</f>
        <v/>
      </c>
    </row>
    <row r="71" spans="1:7" x14ac:dyDescent="0.15">
      <c r="A71" s="3"/>
      <c r="B71" s="3"/>
      <c r="C71" s="3"/>
      <c r="D71" s="3"/>
      <c r="E71" s="3"/>
      <c r="F71" s="3"/>
      <c r="G71" s="3"/>
    </row>
    <row r="72" spans="1:7" x14ac:dyDescent="0.15">
      <c r="A72" s="2" t="s">
        <v>577</v>
      </c>
      <c r="B72" s="3"/>
      <c r="C72" s="3"/>
      <c r="D72" s="3"/>
      <c r="E72" s="3"/>
      <c r="F72" s="3"/>
      <c r="G72" s="3"/>
    </row>
    <row r="73" spans="1:7" x14ac:dyDescent="0.15">
      <c r="A73" s="3"/>
      <c r="B73" s="3"/>
      <c r="C73" s="3"/>
      <c r="D73" s="3"/>
      <c r="E73" s="3"/>
      <c r="F73" s="3"/>
      <c r="G73" s="3"/>
    </row>
    <row r="74" spans="1:7" x14ac:dyDescent="0.15">
      <c r="A74" s="3" t="s">
        <v>617</v>
      </c>
      <c r="B74" s="3"/>
      <c r="C74" s="3"/>
      <c r="D74" s="3"/>
      <c r="E74" s="3"/>
      <c r="F74" s="3"/>
      <c r="G74" s="3"/>
    </row>
    <row r="75" spans="1:7" x14ac:dyDescent="0.15">
      <c r="A75" s="3" t="s">
        <v>618</v>
      </c>
      <c r="B75" s="3"/>
      <c r="C75" s="3"/>
      <c r="D75" s="3"/>
      <c r="E75" s="3"/>
      <c r="F75" s="3"/>
      <c r="G75" s="3"/>
    </row>
    <row r="76" spans="1:7" x14ac:dyDescent="0.15">
      <c r="A76" s="3"/>
      <c r="B76" s="3"/>
      <c r="C76" s="3"/>
      <c r="D76" s="3"/>
      <c r="E76" s="3"/>
      <c r="F76" s="3"/>
      <c r="G76" s="3"/>
    </row>
    <row r="77" spans="1:7" x14ac:dyDescent="0.15">
      <c r="A77" s="3" t="s">
        <v>621</v>
      </c>
      <c r="B77" s="3"/>
      <c r="C77" s="3"/>
      <c r="D77" s="3"/>
      <c r="E77" s="3"/>
      <c r="F77" s="3"/>
      <c r="G77" s="3"/>
    </row>
    <row r="78" spans="1:7" x14ac:dyDescent="0.15">
      <c r="A78" s="3"/>
      <c r="B78" s="3"/>
      <c r="C78" s="3"/>
      <c r="D78" s="3"/>
      <c r="E78" s="3"/>
      <c r="F78" s="3"/>
      <c r="G78" s="3"/>
    </row>
    <row r="79" spans="1:7" x14ac:dyDescent="0.15">
      <c r="A79" s="3" t="s">
        <v>622</v>
      </c>
      <c r="B79" s="3"/>
      <c r="C79" s="3"/>
      <c r="D79" s="3"/>
      <c r="E79" s="3"/>
      <c r="F79" s="3"/>
      <c r="G79" s="3"/>
    </row>
    <row r="80" spans="1:7" x14ac:dyDescent="0.15">
      <c r="A80" s="3" t="s">
        <v>623</v>
      </c>
      <c r="B80" s="3"/>
      <c r="C80" s="3"/>
      <c r="D80" s="3"/>
      <c r="E80" s="3"/>
      <c r="F80" s="3"/>
      <c r="G80" s="3"/>
    </row>
    <row r="81" spans="1:7" x14ac:dyDescent="0.15">
      <c r="A81" s="3" t="s">
        <v>624</v>
      </c>
      <c r="B81" s="3"/>
      <c r="C81" s="3"/>
      <c r="D81" s="3"/>
      <c r="E81" s="3"/>
      <c r="F81" s="3"/>
      <c r="G81" s="3"/>
    </row>
    <row r="82" spans="1:7" x14ac:dyDescent="0.15">
      <c r="A82" s="3"/>
      <c r="B82" s="3"/>
      <c r="C82" s="3"/>
      <c r="D82" s="3"/>
      <c r="E82" s="3"/>
      <c r="F82" s="3"/>
      <c r="G82" s="3"/>
    </row>
    <row r="83" spans="1:7" x14ac:dyDescent="0.15">
      <c r="A83" s="3" t="s">
        <v>625</v>
      </c>
      <c r="B83" s="3"/>
      <c r="C83" s="3"/>
      <c r="D83" s="3"/>
      <c r="E83" s="3"/>
      <c r="F83" s="3"/>
      <c r="G83" s="3"/>
    </row>
    <row r="84" spans="1:7" x14ac:dyDescent="0.15">
      <c r="A84" s="3" t="s">
        <v>635</v>
      </c>
      <c r="B84" s="3"/>
      <c r="C84" s="3"/>
      <c r="D84" s="3"/>
      <c r="E84" s="3"/>
      <c r="F84" s="3"/>
      <c r="G84" s="3"/>
    </row>
    <row r="85" spans="1:7" x14ac:dyDescent="0.15">
      <c r="A85" s="3" t="s">
        <v>626</v>
      </c>
      <c r="B85" s="3"/>
      <c r="C85" s="3"/>
      <c r="D85" s="3"/>
      <c r="E85" s="3"/>
      <c r="F85" s="3"/>
      <c r="G85" s="3"/>
    </row>
    <row r="86" spans="1:7" x14ac:dyDescent="0.15">
      <c r="A86" s="3"/>
      <c r="B86" s="3"/>
      <c r="C86" s="3"/>
      <c r="D86" s="3"/>
      <c r="E86" s="3"/>
      <c r="F86" s="3"/>
      <c r="G86" s="3"/>
    </row>
    <row r="87" spans="1:7" x14ac:dyDescent="0.15">
      <c r="A87" s="28" t="s">
        <v>627</v>
      </c>
      <c r="B87" s="29" t="s">
        <v>628</v>
      </c>
      <c r="C87" s="29" t="s">
        <v>629</v>
      </c>
      <c r="D87" s="29" t="s">
        <v>633</v>
      </c>
      <c r="E87" s="3"/>
      <c r="F87" s="3"/>
      <c r="G87" s="3"/>
    </row>
    <row r="88" spans="1:7" x14ac:dyDescent="0.15">
      <c r="A88" s="28" t="s">
        <v>630</v>
      </c>
      <c r="B88" s="147" t="s">
        <v>636</v>
      </c>
      <c r="C88" s="18">
        <v>0.5</v>
      </c>
      <c r="D88" s="148" t="s">
        <v>609</v>
      </c>
      <c r="E88" s="33" t="str">
        <f>IF(B88=94,"richtig!","")</f>
        <v/>
      </c>
      <c r="F88" s="3"/>
      <c r="G88" s="3"/>
    </row>
    <row r="89" spans="1:7" x14ac:dyDescent="0.15">
      <c r="A89" s="28" t="s">
        <v>631</v>
      </c>
      <c r="B89" s="147" t="s">
        <v>636</v>
      </c>
      <c r="C89" s="18">
        <v>3</v>
      </c>
      <c r="D89" s="148" t="s">
        <v>609</v>
      </c>
      <c r="E89" s="34" t="str">
        <f>IF(B89=1,"richtig!","")</f>
        <v/>
      </c>
      <c r="F89" s="3"/>
      <c r="G89" s="3"/>
    </row>
    <row r="90" spans="1:7" x14ac:dyDescent="0.15">
      <c r="A90" s="28" t="s">
        <v>632</v>
      </c>
      <c r="B90" s="147" t="s">
        <v>636</v>
      </c>
      <c r="C90" s="18">
        <v>10</v>
      </c>
      <c r="D90" s="148" t="s">
        <v>609</v>
      </c>
      <c r="E90" s="34" t="str">
        <f>IF(B90=5,"richtig!","")</f>
        <v/>
      </c>
      <c r="F90" s="3"/>
      <c r="G90" s="3"/>
    </row>
    <row r="91" spans="1:7" x14ac:dyDescent="0.15">
      <c r="A91" s="30" t="s">
        <v>634</v>
      </c>
      <c r="B91" s="138" t="s">
        <v>609</v>
      </c>
      <c r="C91" s="30" t="s">
        <v>634</v>
      </c>
      <c r="D91" s="148" t="s">
        <v>609</v>
      </c>
      <c r="E91" s="3"/>
      <c r="F91" s="3"/>
      <c r="G91" s="3"/>
    </row>
    <row r="92" spans="1:7" x14ac:dyDescent="0.15">
      <c r="A92" s="3"/>
      <c r="B92" s="3"/>
      <c r="C92" s="3"/>
      <c r="D92" s="3"/>
      <c r="E92" s="3"/>
      <c r="F92" s="3"/>
      <c r="G92" s="3"/>
    </row>
    <row r="93" spans="1:7" ht="14" thickBot="1" x14ac:dyDescent="0.2">
      <c r="A93" s="10"/>
      <c r="B93" s="10"/>
      <c r="C93" s="10"/>
      <c r="D93" s="10"/>
      <c r="E93" s="10"/>
      <c r="F93" s="10"/>
      <c r="G93" s="10"/>
    </row>
    <row r="94" spans="1:7" ht="14" thickTop="1" x14ac:dyDescent="0.15">
      <c r="A94" s="3"/>
      <c r="B94" s="3"/>
      <c r="C94" s="3"/>
      <c r="D94" s="3"/>
      <c r="E94" s="3"/>
      <c r="F94" s="3"/>
      <c r="G94" s="3"/>
    </row>
    <row r="95" spans="1:7" x14ac:dyDescent="0.15">
      <c r="A95" s="3"/>
      <c r="B95" s="3"/>
      <c r="C95" s="3"/>
      <c r="D95" s="3"/>
      <c r="E95" s="3"/>
      <c r="F95" s="3"/>
      <c r="G95" s="3"/>
    </row>
    <row r="96" spans="1:7" x14ac:dyDescent="0.15">
      <c r="A96" s="3"/>
      <c r="B96" s="3"/>
      <c r="C96" s="3"/>
      <c r="D96" s="3"/>
      <c r="E96" s="3"/>
      <c r="F96" s="3"/>
      <c r="G96" s="3"/>
    </row>
    <row r="97" spans="1:7" x14ac:dyDescent="0.15">
      <c r="A97" s="3"/>
      <c r="B97" s="3"/>
      <c r="C97" s="3"/>
      <c r="D97" s="3"/>
      <c r="E97" s="3"/>
      <c r="F97" s="3"/>
      <c r="G97" s="3"/>
    </row>
    <row r="98" spans="1:7" x14ac:dyDescent="0.15">
      <c r="A98" s="3"/>
      <c r="B98" s="3"/>
      <c r="C98" s="3"/>
      <c r="D98" s="3"/>
      <c r="E98" s="3"/>
      <c r="F98" s="3"/>
      <c r="G98" s="3"/>
    </row>
    <row r="99" spans="1:7" x14ac:dyDescent="0.15">
      <c r="A99" s="3"/>
      <c r="B99" s="3"/>
      <c r="C99" s="3"/>
      <c r="D99" s="3"/>
      <c r="E99" s="3"/>
      <c r="F99" s="3"/>
      <c r="G99" s="3"/>
    </row>
    <row r="100" spans="1:7" x14ac:dyDescent="0.15">
      <c r="A100" s="3"/>
      <c r="B100" s="3"/>
      <c r="C100" s="3"/>
      <c r="D100" s="3"/>
      <c r="E100" s="3"/>
      <c r="F100" s="3"/>
      <c r="G100" s="3"/>
    </row>
    <row r="101" spans="1:7" x14ac:dyDescent="0.15">
      <c r="A101" s="3"/>
      <c r="B101" s="3"/>
      <c r="C101" s="3"/>
      <c r="D101" s="3"/>
      <c r="E101" s="3"/>
      <c r="F101" s="3"/>
      <c r="G101" s="3"/>
    </row>
    <row r="102" spans="1:7" x14ac:dyDescent="0.15">
      <c r="A102" s="3"/>
      <c r="B102" s="3"/>
      <c r="C102" s="3"/>
      <c r="D102" s="3"/>
      <c r="E102" s="3"/>
      <c r="F102" s="3"/>
      <c r="G102" s="3"/>
    </row>
    <row r="103" spans="1:7" x14ac:dyDescent="0.15">
      <c r="A103" s="3"/>
      <c r="B103" s="3"/>
      <c r="C103" s="3"/>
      <c r="D103" s="3"/>
      <c r="E103" s="3"/>
      <c r="F103" s="3"/>
      <c r="G103" s="3"/>
    </row>
    <row r="104" spans="1:7" x14ac:dyDescent="0.15">
      <c r="A104" s="3"/>
      <c r="B104" s="3"/>
      <c r="C104" s="3"/>
      <c r="D104" s="3"/>
      <c r="E104" s="3"/>
      <c r="F104" s="3"/>
      <c r="G104" s="3"/>
    </row>
    <row r="105" spans="1:7" x14ac:dyDescent="0.15">
      <c r="A105" s="3"/>
      <c r="B105" s="3"/>
      <c r="C105" s="3"/>
      <c r="D105" s="3"/>
      <c r="E105" s="3"/>
      <c r="F105" s="3"/>
      <c r="G105" s="3"/>
    </row>
    <row r="106" spans="1:7" x14ac:dyDescent="0.15">
      <c r="A106" s="3"/>
      <c r="B106" s="3"/>
      <c r="C106" s="3"/>
      <c r="D106" s="3"/>
      <c r="E106" s="3"/>
      <c r="F106" s="3"/>
      <c r="G106" s="3"/>
    </row>
    <row r="107" spans="1:7" x14ac:dyDescent="0.15">
      <c r="A107" s="3"/>
      <c r="B107" s="3"/>
      <c r="C107" s="3"/>
      <c r="D107" s="3"/>
      <c r="E107" s="3"/>
      <c r="F107" s="3"/>
      <c r="G107" s="3"/>
    </row>
    <row r="108" spans="1:7" x14ac:dyDescent="0.15">
      <c r="A108" s="3"/>
      <c r="B108" s="3"/>
      <c r="C108" s="3"/>
      <c r="D108" s="3"/>
      <c r="E108" s="3"/>
      <c r="F108" s="3"/>
      <c r="G108" s="3"/>
    </row>
    <row r="109" spans="1:7" x14ac:dyDescent="0.15">
      <c r="A109" s="3"/>
      <c r="B109" s="3"/>
      <c r="C109" s="3"/>
      <c r="D109" s="3"/>
      <c r="E109" s="3"/>
      <c r="F109" s="3"/>
      <c r="G109" s="3"/>
    </row>
    <row r="110" spans="1:7" x14ac:dyDescent="0.15">
      <c r="A110" s="3"/>
      <c r="B110" s="3"/>
      <c r="C110" s="3"/>
      <c r="D110" s="3"/>
      <c r="E110" s="3"/>
      <c r="F110" s="3"/>
      <c r="G110" s="3"/>
    </row>
    <row r="111" spans="1:7" x14ac:dyDescent="0.15">
      <c r="A111" s="3"/>
      <c r="B111" s="3"/>
      <c r="C111" s="3"/>
      <c r="D111" s="3"/>
      <c r="E111" s="3"/>
      <c r="F111" s="3"/>
      <c r="G111" s="3"/>
    </row>
    <row r="112" spans="1:7" x14ac:dyDescent="0.15">
      <c r="A112" s="3"/>
      <c r="B112" s="3"/>
      <c r="C112" s="3"/>
      <c r="D112" s="3"/>
      <c r="E112" s="3"/>
      <c r="F112" s="3"/>
      <c r="G112" s="3"/>
    </row>
    <row r="113" spans="1:7" x14ac:dyDescent="0.15">
      <c r="A113" s="3"/>
      <c r="B113" s="3"/>
      <c r="C113" s="3"/>
      <c r="D113" s="3"/>
      <c r="E113" s="3"/>
      <c r="F113" s="3"/>
      <c r="G113" s="3"/>
    </row>
    <row r="114" spans="1:7" x14ac:dyDescent="0.15">
      <c r="A114" s="3"/>
      <c r="B114" s="3"/>
      <c r="C114" s="3"/>
      <c r="D114" s="3"/>
      <c r="E114" s="3"/>
      <c r="F114" s="3"/>
      <c r="G114" s="3"/>
    </row>
    <row r="115" spans="1:7" x14ac:dyDescent="0.15">
      <c r="A115" s="3"/>
      <c r="B115" s="3"/>
      <c r="C115" s="3"/>
      <c r="D115" s="3"/>
      <c r="E115" s="3"/>
      <c r="F115" s="3"/>
      <c r="G115" s="3"/>
    </row>
    <row r="116" spans="1:7" x14ac:dyDescent="0.15">
      <c r="A116" s="3"/>
      <c r="B116" s="3"/>
      <c r="C116" s="3"/>
      <c r="D116" s="3"/>
      <c r="E116" s="3"/>
      <c r="F116" s="3"/>
      <c r="G116" s="3"/>
    </row>
    <row r="117" spans="1:7" x14ac:dyDescent="0.15">
      <c r="A117" s="3"/>
      <c r="B117" s="3"/>
      <c r="C117" s="3"/>
      <c r="D117" s="3"/>
      <c r="E117" s="3"/>
      <c r="F117" s="3"/>
      <c r="G117" s="3"/>
    </row>
    <row r="118" spans="1:7" x14ac:dyDescent="0.15">
      <c r="A118" s="3"/>
      <c r="B118" s="3"/>
      <c r="C118" s="3"/>
      <c r="D118" s="3"/>
      <c r="E118" s="3"/>
      <c r="F118" s="3"/>
      <c r="G118" s="3"/>
    </row>
    <row r="119" spans="1:7" x14ac:dyDescent="0.15">
      <c r="A119" s="3"/>
      <c r="B119" s="3"/>
      <c r="C119" s="3"/>
      <c r="D119" s="3"/>
      <c r="E119" s="3"/>
      <c r="F119" s="3"/>
      <c r="G119" s="3"/>
    </row>
    <row r="120" spans="1:7" x14ac:dyDescent="0.15">
      <c r="A120" s="3"/>
      <c r="B120" s="3"/>
      <c r="C120" s="3"/>
      <c r="D120" s="3"/>
      <c r="E120" s="3"/>
      <c r="F120" s="3"/>
      <c r="G120" s="3"/>
    </row>
    <row r="121" spans="1:7" x14ac:dyDescent="0.15">
      <c r="A121" s="3"/>
      <c r="B121" s="3"/>
      <c r="C121" s="3"/>
      <c r="D121" s="3"/>
      <c r="E121" s="3"/>
      <c r="F121" s="3"/>
      <c r="G121" s="3"/>
    </row>
    <row r="122" spans="1:7" x14ac:dyDescent="0.15">
      <c r="A122" s="3"/>
      <c r="B122" s="3"/>
      <c r="C122" s="3"/>
      <c r="D122" s="3"/>
      <c r="E122" s="3"/>
      <c r="F122" s="3"/>
      <c r="G122" s="3"/>
    </row>
    <row r="123" spans="1:7" x14ac:dyDescent="0.15">
      <c r="A123" s="3"/>
      <c r="B123" s="3"/>
      <c r="C123" s="3"/>
      <c r="D123" s="3"/>
      <c r="E123" s="3"/>
      <c r="F123" s="3"/>
      <c r="G123" s="3"/>
    </row>
    <row r="124" spans="1:7" x14ac:dyDescent="0.15">
      <c r="A124" s="3"/>
      <c r="B124" s="3"/>
      <c r="C124" s="3"/>
      <c r="D124" s="3"/>
      <c r="E124" s="3"/>
      <c r="F124" s="3"/>
      <c r="G124" s="3"/>
    </row>
    <row r="125" spans="1:7" x14ac:dyDescent="0.15">
      <c r="A125" s="3"/>
      <c r="B125" s="3"/>
      <c r="C125" s="3"/>
      <c r="D125" s="3"/>
      <c r="E125" s="3"/>
      <c r="F125" s="3"/>
      <c r="G125" s="3"/>
    </row>
    <row r="126" spans="1:7" x14ac:dyDescent="0.15">
      <c r="A126" s="3"/>
      <c r="B126" s="3"/>
      <c r="C126" s="3"/>
      <c r="D126" s="3"/>
      <c r="E126" s="3"/>
      <c r="F126" s="3"/>
      <c r="G126" s="3"/>
    </row>
    <row r="127" spans="1:7" x14ac:dyDescent="0.15">
      <c r="A127" s="3"/>
      <c r="B127" s="3"/>
      <c r="C127" s="3"/>
      <c r="D127" s="3"/>
      <c r="E127" s="3"/>
      <c r="F127" s="3"/>
      <c r="G127" s="3"/>
    </row>
    <row r="128" spans="1:7" x14ac:dyDescent="0.15">
      <c r="A128" s="3"/>
      <c r="B128" s="3"/>
      <c r="C128" s="3"/>
      <c r="D128" s="3"/>
      <c r="E128" s="3"/>
      <c r="F128" s="3"/>
      <c r="G128" s="3"/>
    </row>
    <row r="129" spans="1:7" x14ac:dyDescent="0.15">
      <c r="A129" s="3"/>
      <c r="B129" s="3"/>
      <c r="C129" s="3"/>
      <c r="D129" s="3"/>
      <c r="E129" s="3"/>
      <c r="F129" s="3"/>
      <c r="G129" s="3"/>
    </row>
    <row r="130" spans="1:7" x14ac:dyDescent="0.15">
      <c r="A130" s="3"/>
      <c r="B130" s="3"/>
      <c r="C130" s="3"/>
      <c r="D130" s="3"/>
      <c r="E130" s="3"/>
      <c r="F130" s="3"/>
      <c r="G130" s="3"/>
    </row>
    <row r="131" spans="1:7" x14ac:dyDescent="0.15">
      <c r="A131" s="3"/>
      <c r="B131" s="3"/>
      <c r="C131" s="3"/>
      <c r="D131" s="3"/>
      <c r="E131" s="3"/>
      <c r="F131" s="3"/>
      <c r="G131" s="3"/>
    </row>
    <row r="132" spans="1:7" x14ac:dyDescent="0.15">
      <c r="A132" s="3"/>
      <c r="B132" s="3"/>
      <c r="C132" s="3"/>
      <c r="D132" s="3"/>
      <c r="E132" s="3"/>
      <c r="F132" s="3"/>
      <c r="G132" s="3"/>
    </row>
    <row r="133" spans="1:7" x14ac:dyDescent="0.15">
      <c r="A133" s="3"/>
      <c r="B133" s="3"/>
      <c r="C133" s="3"/>
      <c r="D133" s="3"/>
      <c r="E133" s="3"/>
      <c r="F133" s="3"/>
      <c r="G133" s="3"/>
    </row>
    <row r="134" spans="1:7" x14ac:dyDescent="0.15">
      <c r="A134" s="3"/>
      <c r="B134" s="3"/>
      <c r="C134" s="3"/>
      <c r="D134" s="3"/>
      <c r="E134" s="3"/>
      <c r="F134" s="3"/>
      <c r="G134" s="3"/>
    </row>
    <row r="135" spans="1:7" x14ac:dyDescent="0.15">
      <c r="A135" s="3"/>
      <c r="B135" s="3"/>
      <c r="C135" s="3"/>
      <c r="D135" s="3"/>
      <c r="E135" s="3"/>
      <c r="F135" s="3"/>
      <c r="G135" s="3"/>
    </row>
    <row r="136" spans="1:7" x14ac:dyDescent="0.15">
      <c r="A136" s="3"/>
      <c r="B136" s="3"/>
      <c r="C136" s="3"/>
      <c r="D136" s="3"/>
      <c r="E136" s="3"/>
      <c r="F136" s="3"/>
      <c r="G136" s="3"/>
    </row>
    <row r="137" spans="1:7" x14ac:dyDescent="0.15">
      <c r="A137" s="3"/>
      <c r="B137" s="3"/>
      <c r="C137" s="3"/>
      <c r="D137" s="3"/>
      <c r="E137" s="3"/>
      <c r="F137" s="3"/>
      <c r="G137" s="3"/>
    </row>
    <row r="138" spans="1:7" x14ac:dyDescent="0.15">
      <c r="A138" s="3"/>
      <c r="B138" s="3"/>
      <c r="C138" s="3"/>
      <c r="D138" s="3"/>
      <c r="E138" s="3"/>
      <c r="F138" s="3"/>
      <c r="G138" s="3"/>
    </row>
    <row r="139" spans="1:7" x14ac:dyDescent="0.15">
      <c r="A139" s="3"/>
      <c r="B139" s="3"/>
      <c r="C139" s="3"/>
      <c r="D139" s="3"/>
      <c r="E139" s="3"/>
      <c r="F139" s="3"/>
      <c r="G139" s="3"/>
    </row>
    <row r="140" spans="1:7" x14ac:dyDescent="0.15">
      <c r="A140" s="3"/>
      <c r="B140" s="3"/>
      <c r="C140" s="3"/>
      <c r="D140" s="3"/>
      <c r="E140" s="3"/>
      <c r="F140" s="3"/>
      <c r="G140" s="3"/>
    </row>
    <row r="141" spans="1:7" x14ac:dyDescent="0.15">
      <c r="A141" s="3"/>
      <c r="B141" s="3"/>
      <c r="C141" s="3"/>
      <c r="D141" s="3"/>
      <c r="E141" s="3"/>
      <c r="F141" s="3"/>
      <c r="G141" s="3"/>
    </row>
    <row r="142" spans="1:7" x14ac:dyDescent="0.15">
      <c r="A142" s="3"/>
      <c r="B142" s="3"/>
      <c r="C142" s="3"/>
      <c r="D142" s="3"/>
      <c r="E142" s="3"/>
      <c r="F142" s="3"/>
      <c r="G142" s="3"/>
    </row>
    <row r="143" spans="1:7" x14ac:dyDescent="0.15">
      <c r="A143" s="3"/>
      <c r="B143" s="3"/>
      <c r="C143" s="3"/>
      <c r="D143" s="3"/>
      <c r="E143" s="3"/>
      <c r="F143" s="3"/>
      <c r="G143" s="3"/>
    </row>
    <row r="144" spans="1:7" x14ac:dyDescent="0.15">
      <c r="A144" s="3"/>
      <c r="B144" s="3"/>
      <c r="C144" s="3"/>
      <c r="D144" s="3"/>
      <c r="E144" s="3"/>
      <c r="F144" s="3"/>
      <c r="G144" s="3"/>
    </row>
    <row r="145" spans="1:7" x14ac:dyDescent="0.15">
      <c r="A145" s="3"/>
      <c r="B145" s="3"/>
      <c r="C145" s="3"/>
      <c r="D145" s="3"/>
      <c r="E145" s="3"/>
      <c r="F145" s="3"/>
      <c r="G145" s="3"/>
    </row>
    <row r="146" spans="1:7" x14ac:dyDescent="0.15">
      <c r="A146" s="3"/>
      <c r="B146" s="3"/>
      <c r="C146" s="3"/>
      <c r="D146" s="3"/>
      <c r="E146" s="3"/>
      <c r="F146" s="3"/>
      <c r="G146" s="3"/>
    </row>
    <row r="147" spans="1:7" x14ac:dyDescent="0.15">
      <c r="A147" s="3"/>
      <c r="B147" s="3"/>
      <c r="C147" s="3"/>
      <c r="D147" s="3"/>
      <c r="E147" s="3"/>
      <c r="F147" s="3"/>
      <c r="G147" s="3"/>
    </row>
    <row r="148" spans="1:7" x14ac:dyDescent="0.15">
      <c r="A148" s="3"/>
      <c r="B148" s="3"/>
      <c r="C148" s="3"/>
      <c r="D148" s="3"/>
      <c r="E148" s="3"/>
      <c r="F148" s="3"/>
      <c r="G148" s="3"/>
    </row>
    <row r="149" spans="1:7" x14ac:dyDescent="0.15">
      <c r="A149" s="3"/>
      <c r="B149" s="3"/>
      <c r="C149" s="3"/>
      <c r="D149" s="3"/>
      <c r="E149" s="3"/>
      <c r="F149" s="3"/>
      <c r="G149" s="3"/>
    </row>
    <row r="150" spans="1:7" x14ac:dyDescent="0.15">
      <c r="A150" s="3"/>
      <c r="B150" s="3"/>
      <c r="C150" s="3"/>
      <c r="D150" s="3"/>
      <c r="E150" s="3"/>
      <c r="F150" s="3"/>
      <c r="G150" s="3"/>
    </row>
    <row r="151" spans="1:7" x14ac:dyDescent="0.15">
      <c r="A151" s="3"/>
      <c r="B151" s="3"/>
      <c r="C151" s="3"/>
      <c r="D151" s="3"/>
      <c r="E151" s="3"/>
      <c r="F151" s="3"/>
      <c r="G151" s="3"/>
    </row>
    <row r="152" spans="1:7" x14ac:dyDescent="0.15">
      <c r="A152" s="3"/>
      <c r="B152" s="3"/>
      <c r="C152" s="3"/>
      <c r="D152" s="3"/>
      <c r="E152" s="3"/>
      <c r="F152" s="3"/>
      <c r="G152" s="3"/>
    </row>
    <row r="153" spans="1:7" x14ac:dyDescent="0.15">
      <c r="A153" s="3"/>
      <c r="B153" s="3"/>
      <c r="C153" s="3"/>
      <c r="D153" s="3"/>
      <c r="E153" s="3"/>
      <c r="F153" s="3"/>
      <c r="G153" s="3"/>
    </row>
    <row r="154" spans="1:7" x14ac:dyDescent="0.15">
      <c r="A154" s="3"/>
      <c r="B154" s="3"/>
      <c r="C154" s="3"/>
      <c r="D154" s="3"/>
      <c r="E154" s="3"/>
      <c r="F154" s="3"/>
      <c r="G154" s="3"/>
    </row>
    <row r="155" spans="1:7" x14ac:dyDescent="0.15">
      <c r="A155" s="3"/>
      <c r="B155" s="3"/>
      <c r="C155" s="3"/>
      <c r="D155" s="3"/>
      <c r="E155" s="3"/>
      <c r="F155" s="3"/>
      <c r="G155" s="3"/>
    </row>
    <row r="156" spans="1:7" x14ac:dyDescent="0.15">
      <c r="A156" s="3"/>
      <c r="B156" s="3"/>
      <c r="C156" s="3"/>
      <c r="D156" s="3"/>
      <c r="E156" s="3"/>
      <c r="F156" s="3"/>
      <c r="G156" s="3"/>
    </row>
    <row r="157" spans="1:7" x14ac:dyDescent="0.15">
      <c r="A157" s="3"/>
      <c r="B157" s="3"/>
      <c r="C157" s="3"/>
      <c r="D157" s="3"/>
      <c r="E157" s="3"/>
      <c r="F157" s="3"/>
      <c r="G157" s="3"/>
    </row>
    <row r="158" spans="1:7" x14ac:dyDescent="0.15">
      <c r="A158" s="3"/>
      <c r="B158" s="3"/>
      <c r="C158" s="3"/>
      <c r="D158" s="3"/>
      <c r="E158" s="3"/>
      <c r="F158" s="3"/>
      <c r="G158" s="3"/>
    </row>
    <row r="159" spans="1:7" x14ac:dyDescent="0.15">
      <c r="A159" s="3"/>
      <c r="B159" s="3"/>
      <c r="C159" s="3"/>
      <c r="D159" s="3"/>
      <c r="E159" s="3"/>
      <c r="F159" s="3"/>
      <c r="G159" s="3"/>
    </row>
    <row r="160" spans="1:7" x14ac:dyDescent="0.15">
      <c r="A160" s="3"/>
      <c r="B160" s="3"/>
      <c r="C160" s="3"/>
      <c r="D160" s="3"/>
      <c r="E160" s="3"/>
      <c r="F160" s="3"/>
      <c r="G160" s="3"/>
    </row>
    <row r="161" spans="1:7" x14ac:dyDescent="0.15">
      <c r="A161" s="3"/>
      <c r="B161" s="3"/>
      <c r="C161" s="3"/>
      <c r="D161" s="3"/>
      <c r="E161" s="3"/>
      <c r="F161" s="3"/>
      <c r="G161" s="3"/>
    </row>
    <row r="162" spans="1:7" x14ac:dyDescent="0.15">
      <c r="A162" s="3"/>
      <c r="B162" s="3"/>
      <c r="C162" s="3"/>
      <c r="D162" s="3"/>
      <c r="E162" s="3"/>
      <c r="F162" s="3"/>
      <c r="G162" s="3"/>
    </row>
    <row r="163" spans="1:7" x14ac:dyDescent="0.15">
      <c r="A163" s="3"/>
      <c r="B163" s="3"/>
      <c r="C163" s="3"/>
      <c r="D163" s="3"/>
      <c r="E163" s="3"/>
      <c r="F163" s="3"/>
      <c r="G163" s="3"/>
    </row>
    <row r="164" spans="1:7" x14ac:dyDescent="0.15">
      <c r="A164" s="3"/>
      <c r="B164" s="3"/>
      <c r="C164" s="3"/>
      <c r="D164" s="3"/>
      <c r="E164" s="3"/>
      <c r="F164" s="3"/>
      <c r="G164" s="3"/>
    </row>
    <row r="165" spans="1:7" x14ac:dyDescent="0.15">
      <c r="A165" s="3"/>
      <c r="B165" s="3"/>
      <c r="C165" s="3"/>
      <c r="D165" s="3"/>
      <c r="E165" s="3"/>
      <c r="F165" s="3"/>
      <c r="G165" s="3"/>
    </row>
    <row r="166" spans="1:7" x14ac:dyDescent="0.15">
      <c r="A166" s="3"/>
      <c r="B166" s="3"/>
      <c r="C166" s="3"/>
      <c r="D166" s="3"/>
      <c r="E166" s="3"/>
      <c r="F166" s="3"/>
      <c r="G166" s="3"/>
    </row>
    <row r="167" spans="1:7" x14ac:dyDescent="0.15">
      <c r="A167" s="2" t="s">
        <v>648</v>
      </c>
      <c r="B167" s="3"/>
      <c r="C167" s="3"/>
      <c r="D167" s="3"/>
      <c r="E167" s="3"/>
      <c r="F167" s="3"/>
      <c r="G167" s="3"/>
    </row>
    <row r="168" spans="1:7" x14ac:dyDescent="0.15">
      <c r="A168" s="3"/>
      <c r="B168" s="3"/>
      <c r="C168" s="3"/>
      <c r="D168" s="3"/>
      <c r="E168" s="3"/>
      <c r="F168" s="3"/>
      <c r="G168" s="3"/>
    </row>
    <row r="169" spans="1:7" x14ac:dyDescent="0.15">
      <c r="A169" s="3" t="s">
        <v>649</v>
      </c>
      <c r="B169" s="3"/>
      <c r="C169" s="3"/>
      <c r="D169" s="3"/>
      <c r="E169" s="3"/>
      <c r="F169" s="3"/>
      <c r="G169" s="3"/>
    </row>
    <row r="170" spans="1:7" x14ac:dyDescent="0.15">
      <c r="A170" s="3" t="s">
        <v>650</v>
      </c>
      <c r="B170" s="3"/>
      <c r="C170" s="3"/>
      <c r="D170" s="3"/>
      <c r="E170" s="3"/>
      <c r="F170" s="3"/>
      <c r="G170" s="3"/>
    </row>
    <row r="171" spans="1:7" x14ac:dyDescent="0.15">
      <c r="A171" s="3"/>
      <c r="B171" s="3"/>
      <c r="C171" s="3"/>
      <c r="D171" s="3"/>
      <c r="E171" s="3"/>
      <c r="F171" s="3"/>
      <c r="G171" s="3"/>
    </row>
    <row r="172" spans="1:7" x14ac:dyDescent="0.15">
      <c r="A172" s="3" t="s">
        <v>651</v>
      </c>
      <c r="B172" s="3"/>
      <c r="C172" s="3"/>
      <c r="D172" s="3"/>
      <c r="E172" s="3"/>
      <c r="F172" s="3"/>
      <c r="G172" s="3"/>
    </row>
    <row r="173" spans="1:7" x14ac:dyDescent="0.15">
      <c r="A173" s="3"/>
      <c r="B173" s="3"/>
      <c r="C173" s="3"/>
      <c r="D173" s="3"/>
      <c r="E173" s="3"/>
      <c r="F173" s="3"/>
      <c r="G173" s="3"/>
    </row>
    <row r="174" spans="1:7" x14ac:dyDescent="0.15">
      <c r="A174" s="14" t="s">
        <v>580</v>
      </c>
      <c r="B174" s="14" t="s">
        <v>652</v>
      </c>
      <c r="C174" s="14" t="s">
        <v>653</v>
      </c>
      <c r="D174" s="14" t="s">
        <v>654</v>
      </c>
      <c r="E174" s="14" t="s">
        <v>655</v>
      </c>
      <c r="F174" s="14" t="s">
        <v>657</v>
      </c>
      <c r="G174" s="14" t="s">
        <v>656</v>
      </c>
    </row>
    <row r="175" spans="1:7" x14ac:dyDescent="0.15">
      <c r="A175" s="1" t="s">
        <v>658</v>
      </c>
      <c r="B175" s="149" t="s">
        <v>636</v>
      </c>
      <c r="C175" s="149" t="s">
        <v>636</v>
      </c>
      <c r="D175" s="149" t="s">
        <v>636</v>
      </c>
      <c r="E175" s="150" t="s">
        <v>661</v>
      </c>
      <c r="F175" s="150" t="s">
        <v>661</v>
      </c>
      <c r="G175" s="150" t="s">
        <v>661</v>
      </c>
    </row>
    <row r="176" spans="1:7" x14ac:dyDescent="0.15">
      <c r="A176" s="1" t="s">
        <v>659</v>
      </c>
      <c r="B176" s="149" t="s">
        <v>636</v>
      </c>
      <c r="C176" s="149" t="s">
        <v>636</v>
      </c>
      <c r="D176" s="149" t="s">
        <v>636</v>
      </c>
      <c r="E176" s="150" t="s">
        <v>661</v>
      </c>
      <c r="F176" s="150" t="s">
        <v>661</v>
      </c>
      <c r="G176" s="150" t="s">
        <v>661</v>
      </c>
    </row>
    <row r="177" spans="1:7" x14ac:dyDescent="0.15">
      <c r="A177" s="1" t="s">
        <v>660</v>
      </c>
      <c r="B177" s="149" t="s">
        <v>636</v>
      </c>
      <c r="C177" s="149" t="s">
        <v>636</v>
      </c>
      <c r="D177" s="149" t="s">
        <v>636</v>
      </c>
      <c r="E177" s="150" t="s">
        <v>661</v>
      </c>
      <c r="F177" s="150" t="s">
        <v>661</v>
      </c>
      <c r="G177" s="150" t="s">
        <v>661</v>
      </c>
    </row>
    <row r="178" spans="1:7" x14ac:dyDescent="0.15">
      <c r="A178" s="3"/>
      <c r="B178" s="3"/>
      <c r="C178" s="3"/>
      <c r="D178" s="3"/>
      <c r="E178" s="3"/>
      <c r="F178" s="3"/>
      <c r="G178" s="3"/>
    </row>
    <row r="179" spans="1:7" x14ac:dyDescent="0.15">
      <c r="A179" s="3" t="s">
        <v>663</v>
      </c>
      <c r="B179" s="3"/>
      <c r="C179" s="3"/>
      <c r="D179" s="3"/>
      <c r="E179" s="3"/>
      <c r="F179" s="3"/>
      <c r="G179" s="3"/>
    </row>
    <row r="180" spans="1:7" x14ac:dyDescent="0.15">
      <c r="A180" s="3" t="s">
        <v>662</v>
      </c>
      <c r="B180" s="3"/>
      <c r="C180" s="3"/>
      <c r="D180" s="3"/>
      <c r="E180" s="3"/>
      <c r="F180" s="3"/>
      <c r="G180" s="3"/>
    </row>
    <row r="181" spans="1:7" x14ac:dyDescent="0.15">
      <c r="A181" s="3"/>
      <c r="B181" s="3"/>
      <c r="C181" s="3"/>
      <c r="D181" s="3"/>
      <c r="E181" s="3"/>
      <c r="F181" s="3"/>
      <c r="G181" s="3"/>
    </row>
    <row r="182" spans="1:7" x14ac:dyDescent="0.15">
      <c r="A182" s="2" t="s">
        <v>664</v>
      </c>
      <c r="B182" s="3"/>
      <c r="C182" s="3"/>
      <c r="D182" s="3"/>
      <c r="E182" s="3"/>
      <c r="F182" s="3"/>
      <c r="G182" s="3"/>
    </row>
    <row r="183" spans="1:7" x14ac:dyDescent="0.15">
      <c r="A183" s="3"/>
      <c r="B183" s="3"/>
      <c r="C183" s="3"/>
      <c r="D183" s="3"/>
      <c r="E183" s="3"/>
      <c r="F183" s="3"/>
      <c r="G183" s="3"/>
    </row>
    <row r="184" spans="1:7" x14ac:dyDescent="0.15">
      <c r="A184" s="3" t="s">
        <v>665</v>
      </c>
      <c r="B184" s="3"/>
      <c r="C184" s="3"/>
      <c r="D184" s="3"/>
      <c r="E184" s="3"/>
      <c r="F184" s="3"/>
      <c r="G184" s="3"/>
    </row>
    <row r="185" spans="1:7" x14ac:dyDescent="0.15">
      <c r="A185" s="3" t="s">
        <v>666</v>
      </c>
      <c r="B185" s="3"/>
      <c r="C185" s="3"/>
      <c r="D185" s="3"/>
      <c r="E185" s="3"/>
      <c r="F185" s="3"/>
      <c r="G185" s="3"/>
    </row>
    <row r="186" spans="1:7" x14ac:dyDescent="0.15">
      <c r="A186" s="3"/>
      <c r="B186" s="3"/>
      <c r="C186" s="3"/>
      <c r="D186" s="3"/>
      <c r="E186" s="3"/>
      <c r="F186" s="3"/>
      <c r="G186" s="3"/>
    </row>
    <row r="187" spans="1:7" x14ac:dyDescent="0.15">
      <c r="A187" s="19" t="s">
        <v>667</v>
      </c>
      <c r="B187" s="14">
        <v>1</v>
      </c>
      <c r="C187" s="14">
        <v>2</v>
      </c>
      <c r="D187" s="14">
        <v>3</v>
      </c>
      <c r="E187" s="14">
        <v>4</v>
      </c>
      <c r="F187" s="14">
        <v>5</v>
      </c>
      <c r="G187" s="14">
        <v>6</v>
      </c>
    </row>
    <row r="188" spans="1:7" x14ac:dyDescent="0.15">
      <c r="A188" s="19" t="s">
        <v>628</v>
      </c>
      <c r="B188" s="151">
        <v>2</v>
      </c>
      <c r="C188" s="151">
        <v>8</v>
      </c>
      <c r="D188" s="151">
        <v>11</v>
      </c>
      <c r="E188" s="151">
        <v>6</v>
      </c>
      <c r="F188" s="151">
        <v>3</v>
      </c>
      <c r="G188" s="151">
        <v>1</v>
      </c>
    </row>
    <row r="190" spans="1:7" x14ac:dyDescent="0.15">
      <c r="D190" t="s">
        <v>668</v>
      </c>
      <c r="F190" s="138" t="s">
        <v>609</v>
      </c>
      <c r="G190" s="15"/>
    </row>
    <row r="191" spans="1:7" x14ac:dyDescent="0.15">
      <c r="D191" t="s">
        <v>669</v>
      </c>
      <c r="F191" s="138" t="s">
        <v>609</v>
      </c>
      <c r="G191" s="15"/>
    </row>
    <row r="192" spans="1:7" x14ac:dyDescent="0.15">
      <c r="D192" t="s">
        <v>670</v>
      </c>
      <c r="F192" s="152" t="s">
        <v>609</v>
      </c>
      <c r="G192" s="15"/>
    </row>
    <row r="193" spans="1:7" x14ac:dyDescent="0.15">
      <c r="F193" s="17"/>
    </row>
    <row r="194" spans="1:7" x14ac:dyDescent="0.15">
      <c r="C194" t="s">
        <v>671</v>
      </c>
      <c r="F194" s="138" t="s">
        <v>609</v>
      </c>
      <c r="G194" s="15"/>
    </row>
    <row r="195" spans="1:7" x14ac:dyDescent="0.15">
      <c r="C195" t="s">
        <v>672</v>
      </c>
      <c r="F195" s="138" t="s">
        <v>609</v>
      </c>
      <c r="G195" s="15"/>
    </row>
    <row r="196" spans="1:7" x14ac:dyDescent="0.15">
      <c r="A196" s="3"/>
      <c r="B196" s="3"/>
      <c r="C196" s="3"/>
      <c r="D196" s="3"/>
      <c r="E196" s="3"/>
      <c r="F196" s="3"/>
      <c r="G196" s="3"/>
    </row>
    <row r="197" spans="1:7" ht="14" thickBot="1" x14ac:dyDescent="0.2">
      <c r="A197" s="10"/>
      <c r="B197" s="10"/>
      <c r="C197" s="10"/>
      <c r="D197" s="10"/>
      <c r="E197" s="10"/>
      <c r="F197" s="10"/>
      <c r="G197" s="10"/>
    </row>
    <row r="198" spans="1:7" ht="14" thickTop="1" x14ac:dyDescent="0.15">
      <c r="A198" s="3"/>
      <c r="B198" s="3"/>
      <c r="C198" s="3"/>
      <c r="D198" s="3"/>
      <c r="E198" s="3"/>
      <c r="F198" s="3"/>
      <c r="G198" s="3"/>
    </row>
    <row r="199" spans="1:7" ht="25" x14ac:dyDescent="0.25">
      <c r="A199" s="362" t="s">
        <v>673</v>
      </c>
      <c r="B199" s="362"/>
      <c r="C199" s="362"/>
      <c r="D199" s="362"/>
      <c r="E199" s="362"/>
      <c r="F199" s="362"/>
      <c r="G199" s="362"/>
    </row>
    <row r="200" spans="1:7" x14ac:dyDescent="0.15">
      <c r="A200" s="3"/>
      <c r="B200" s="3"/>
      <c r="C200" s="3"/>
      <c r="D200" s="3"/>
      <c r="E200" s="3"/>
      <c r="F200" s="3"/>
      <c r="G200" s="3"/>
    </row>
    <row r="201" spans="1:7" x14ac:dyDescent="0.15">
      <c r="A201" s="31" t="s">
        <v>356</v>
      </c>
      <c r="B201" s="3"/>
      <c r="C201" s="3"/>
      <c r="D201" s="3"/>
      <c r="E201" s="3"/>
      <c r="F201" s="3"/>
      <c r="G201" s="3"/>
    </row>
    <row r="202" spans="1:7" x14ac:dyDescent="0.15">
      <c r="A202" s="7" t="s">
        <v>357</v>
      </c>
      <c r="B202" s="3"/>
      <c r="C202" s="3"/>
      <c r="D202" s="3"/>
      <c r="E202" s="3"/>
      <c r="F202" s="3"/>
      <c r="G202" s="3"/>
    </row>
    <row r="203" spans="1:7" x14ac:dyDescent="0.15">
      <c r="A203" s="3"/>
      <c r="B203" s="3"/>
      <c r="C203" s="3"/>
      <c r="D203" s="3"/>
      <c r="E203" s="3"/>
      <c r="F203" s="3"/>
      <c r="G203" s="3"/>
    </row>
    <row r="204" spans="1:7" x14ac:dyDescent="0.15">
      <c r="A204" s="3"/>
      <c r="B204" s="3"/>
      <c r="C204" s="3"/>
      <c r="D204" s="3"/>
      <c r="E204" s="3"/>
      <c r="F204" s="3"/>
      <c r="G204" s="3"/>
    </row>
    <row r="205" spans="1:7" x14ac:dyDescent="0.15">
      <c r="A205" s="3"/>
      <c r="B205" s="3"/>
      <c r="C205" s="3"/>
      <c r="D205" s="3"/>
      <c r="E205" s="3"/>
      <c r="F205" s="3"/>
      <c r="G205" s="3"/>
    </row>
    <row r="206" spans="1:7" x14ac:dyDescent="0.15">
      <c r="A206" s="3"/>
      <c r="B206" s="3"/>
      <c r="C206" s="3"/>
      <c r="D206" s="3"/>
      <c r="E206" s="3"/>
      <c r="F206" s="3"/>
      <c r="G206" s="3"/>
    </row>
    <row r="207" spans="1:7" x14ac:dyDescent="0.15">
      <c r="A207" s="3"/>
      <c r="B207" s="3"/>
      <c r="C207" s="3"/>
      <c r="D207" s="3"/>
      <c r="E207" s="3"/>
      <c r="F207" s="3"/>
      <c r="G207" s="3"/>
    </row>
    <row r="208" spans="1:7" x14ac:dyDescent="0.15">
      <c r="A208" s="3"/>
      <c r="B208" s="3"/>
      <c r="C208" s="3"/>
      <c r="D208" s="3"/>
      <c r="E208" s="3"/>
      <c r="F208" s="3"/>
      <c r="G208" s="3"/>
    </row>
  </sheetData>
  <sheetProtection sheet="1" objects="1" scenarios="1" formatCells="0" selectLockedCells="1"/>
  <mergeCells count="5">
    <mergeCell ref="A199:G199"/>
    <mergeCell ref="A1:G2"/>
    <mergeCell ref="H49:O49"/>
    <mergeCell ref="H50:O50"/>
    <mergeCell ref="H39:O39"/>
  </mergeCells>
  <phoneticPr fontId="2" type="noConversion"/>
  <pageMargins left="0.78740157499999996" right="0.78740157499999996" top="0.984251969" bottom="0.984251969" header="0.4921259845" footer="0.4921259845"/>
  <pageSetup paperSize="9" orientation="portrait" horizontalDpi="300" verticalDpi="300"/>
  <headerFooter alignWithMargins="0"/>
  <ignoredErrors>
    <ignoredError sqref="C33"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1:O168"/>
  <sheetViews>
    <sheetView workbookViewId="0">
      <pane ySplit="2" topLeftCell="A127" activePane="bottomLeft" state="frozen"/>
      <selection pane="bottomLeft" activeCell="A141" sqref="A141"/>
    </sheetView>
  </sheetViews>
  <sheetFormatPr baseColWidth="10" defaultRowHeight="13" x14ac:dyDescent="0.15"/>
  <sheetData>
    <row r="1" spans="1:7" x14ac:dyDescent="0.15">
      <c r="A1" s="356" t="s">
        <v>674</v>
      </c>
      <c r="B1" s="357"/>
      <c r="C1" s="357"/>
      <c r="D1" s="357"/>
      <c r="E1" s="357"/>
      <c r="F1" s="357"/>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x14ac:dyDescent="0.15">
      <c r="A5" s="3"/>
      <c r="B5" s="3"/>
      <c r="C5" s="3"/>
      <c r="D5" s="3"/>
      <c r="E5" s="3"/>
      <c r="F5" s="3"/>
      <c r="G5" s="3"/>
    </row>
    <row r="6" spans="1:7" x14ac:dyDescent="0.15">
      <c r="A6" s="3"/>
      <c r="B6" s="3"/>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3"/>
    </row>
    <row r="12" spans="1:7" x14ac:dyDescent="0.15">
      <c r="A12" s="3"/>
      <c r="B12" s="3"/>
      <c r="C12" s="3"/>
      <c r="D12" s="3"/>
      <c r="E12" s="3"/>
      <c r="F12" s="3"/>
      <c r="G12" s="3"/>
    </row>
    <row r="13" spans="1:7" x14ac:dyDescent="0.15">
      <c r="A13" s="3"/>
      <c r="B13" s="3"/>
      <c r="C13" s="3"/>
      <c r="D13" s="3"/>
      <c r="E13" s="3"/>
      <c r="F13" s="3"/>
      <c r="G13" s="3"/>
    </row>
    <row r="14" spans="1:7" x14ac:dyDescent="0.15">
      <c r="A14" s="3"/>
      <c r="B14" s="3"/>
      <c r="C14" s="3"/>
      <c r="D14" s="3"/>
      <c r="E14" s="3"/>
      <c r="F14" s="3"/>
      <c r="G14" s="3"/>
    </row>
    <row r="15" spans="1:7" x14ac:dyDescent="0.15">
      <c r="A15" s="3"/>
      <c r="B15" s="3"/>
      <c r="C15" s="3"/>
      <c r="D15" s="3"/>
      <c r="E15" s="3"/>
      <c r="F15" s="3"/>
      <c r="G15" s="3"/>
    </row>
    <row r="16" spans="1:7" x14ac:dyDescent="0.15">
      <c r="A16" s="3"/>
      <c r="B16" s="3"/>
      <c r="C16" s="3"/>
      <c r="D16" s="3"/>
      <c r="E16" s="3"/>
      <c r="F16" s="3"/>
      <c r="G16" s="3"/>
    </row>
    <row r="17" spans="1:7" x14ac:dyDescent="0.15">
      <c r="A17" s="3"/>
      <c r="B17" s="3"/>
      <c r="C17" s="3"/>
      <c r="D17" s="3"/>
      <c r="E17" s="3"/>
      <c r="F17" s="3"/>
      <c r="G17" s="3"/>
    </row>
    <row r="18" spans="1:7" x14ac:dyDescent="0.15">
      <c r="A18" s="3"/>
      <c r="B18" s="3"/>
      <c r="C18" s="3"/>
      <c r="D18" s="3"/>
      <c r="E18" s="3"/>
      <c r="F18" s="3"/>
      <c r="G18" s="3"/>
    </row>
    <row r="19" spans="1:7" x14ac:dyDescent="0.15">
      <c r="A19" s="3"/>
      <c r="B19" s="3"/>
      <c r="C19" s="3"/>
      <c r="D19" s="3"/>
      <c r="E19" s="3"/>
      <c r="F19" s="3"/>
      <c r="G19" s="3"/>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2" t="s">
        <v>558</v>
      </c>
      <c r="B25" s="3"/>
      <c r="C25" s="3"/>
      <c r="D25" s="3"/>
      <c r="E25" s="3"/>
      <c r="F25" s="3"/>
      <c r="G25" s="3"/>
    </row>
    <row r="26" spans="1:7" x14ac:dyDescent="0.15">
      <c r="A26" s="3"/>
      <c r="B26" s="3"/>
      <c r="C26" s="3"/>
      <c r="D26" s="3"/>
      <c r="E26" s="3"/>
      <c r="F26" s="3"/>
      <c r="G26" s="3"/>
    </row>
    <row r="27" spans="1:7" x14ac:dyDescent="0.15">
      <c r="A27" s="7" t="s">
        <v>675</v>
      </c>
      <c r="B27" s="3"/>
      <c r="C27" s="3"/>
      <c r="D27" s="3"/>
      <c r="E27" s="3"/>
      <c r="F27" s="3"/>
      <c r="G27" s="3"/>
    </row>
    <row r="28" spans="1:7" x14ac:dyDescent="0.15">
      <c r="A28" s="3" t="s">
        <v>685</v>
      </c>
      <c r="B28" s="3"/>
      <c r="C28" s="3"/>
      <c r="D28" s="3"/>
      <c r="E28" s="3"/>
      <c r="F28" s="3"/>
      <c r="G28" s="3"/>
    </row>
    <row r="29" spans="1:7" x14ac:dyDescent="0.15">
      <c r="A29" s="3"/>
      <c r="B29" s="3"/>
      <c r="C29" s="3"/>
      <c r="D29" s="3"/>
      <c r="E29" s="3"/>
      <c r="F29" s="3"/>
      <c r="G29" s="3"/>
    </row>
    <row r="30" spans="1:7" x14ac:dyDescent="0.15">
      <c r="A30" s="134" t="s">
        <v>676</v>
      </c>
      <c r="B30" s="134">
        <v>2</v>
      </c>
      <c r="C30" s="134" t="s">
        <v>679</v>
      </c>
      <c r="D30" s="134" t="s">
        <v>682</v>
      </c>
      <c r="E30" s="153">
        <v>38718</v>
      </c>
      <c r="F30" s="134">
        <v>5</v>
      </c>
      <c r="G30" s="134">
        <v>12</v>
      </c>
    </row>
    <row r="31" spans="1:7" x14ac:dyDescent="0.15">
      <c r="A31" s="134" t="s">
        <v>677</v>
      </c>
      <c r="B31" s="134">
        <v>4</v>
      </c>
      <c r="C31" s="134" t="s">
        <v>680</v>
      </c>
      <c r="D31" s="134" t="s">
        <v>683</v>
      </c>
      <c r="E31" s="153">
        <v>38749</v>
      </c>
      <c r="F31" s="134">
        <v>3</v>
      </c>
      <c r="G31" s="134">
        <v>9</v>
      </c>
    </row>
    <row r="32" spans="1:7" x14ac:dyDescent="0.15">
      <c r="A32" s="134" t="s">
        <v>678</v>
      </c>
      <c r="B32" s="134">
        <v>6</v>
      </c>
      <c r="C32" s="134" t="s">
        <v>681</v>
      </c>
      <c r="D32" s="134" t="s">
        <v>684</v>
      </c>
      <c r="E32" s="153">
        <v>38777</v>
      </c>
      <c r="F32" s="134">
        <v>1</v>
      </c>
      <c r="G32" s="134">
        <v>6</v>
      </c>
    </row>
    <row r="33" spans="1:7" x14ac:dyDescent="0.15">
      <c r="A33" s="134"/>
      <c r="B33" s="134"/>
      <c r="C33" s="134"/>
      <c r="D33" s="134"/>
      <c r="E33" s="134"/>
      <c r="F33" s="134"/>
      <c r="G33" s="134"/>
    </row>
    <row r="34" spans="1:7" x14ac:dyDescent="0.15">
      <c r="A34" s="134"/>
      <c r="B34" s="134"/>
      <c r="C34" s="134"/>
      <c r="D34" s="134"/>
      <c r="E34" s="134"/>
      <c r="F34" s="134"/>
      <c r="G34" s="134"/>
    </row>
    <row r="35" spans="1:7" x14ac:dyDescent="0.15">
      <c r="A35" s="134"/>
      <c r="B35" s="134"/>
      <c r="C35" s="134"/>
      <c r="D35" s="134"/>
      <c r="E35" s="134"/>
      <c r="F35" s="134"/>
      <c r="G35" s="134"/>
    </row>
    <row r="36" spans="1:7" x14ac:dyDescent="0.15">
      <c r="A36" s="134"/>
      <c r="B36" s="134"/>
      <c r="C36" s="134"/>
      <c r="D36" s="134"/>
      <c r="E36" s="134"/>
      <c r="F36" s="134"/>
      <c r="G36" s="134"/>
    </row>
    <row r="37" spans="1:7" x14ac:dyDescent="0.15">
      <c r="A37" s="134"/>
      <c r="B37" s="134"/>
      <c r="C37" s="134"/>
      <c r="D37" s="134"/>
      <c r="E37" s="134"/>
      <c r="F37" s="134"/>
      <c r="G37" s="134"/>
    </row>
    <row r="38" spans="1:7" x14ac:dyDescent="0.15">
      <c r="A38" s="134"/>
      <c r="B38" s="134"/>
      <c r="C38" s="134"/>
      <c r="D38" s="134"/>
      <c r="E38" s="134"/>
      <c r="F38" s="134"/>
      <c r="G38" s="134"/>
    </row>
    <row r="39" spans="1:7" x14ac:dyDescent="0.15">
      <c r="A39" s="134"/>
      <c r="B39" s="134"/>
      <c r="C39" s="134"/>
      <c r="D39" s="134"/>
      <c r="E39" s="134"/>
      <c r="F39" s="134"/>
      <c r="G39" s="134"/>
    </row>
    <row r="40" spans="1:7" x14ac:dyDescent="0.15">
      <c r="A40" s="134"/>
      <c r="B40" s="134"/>
      <c r="C40" s="134"/>
      <c r="D40" s="134"/>
      <c r="E40" s="134"/>
      <c r="F40" s="134"/>
      <c r="G40" s="134"/>
    </row>
    <row r="41" spans="1:7" x14ac:dyDescent="0.15">
      <c r="A41" s="134"/>
      <c r="B41" s="134"/>
      <c r="C41" s="134"/>
      <c r="D41" s="134"/>
      <c r="E41" s="134"/>
      <c r="F41" s="134"/>
      <c r="G41" s="134"/>
    </row>
    <row r="42" spans="1:7" x14ac:dyDescent="0.15">
      <c r="A42" s="134"/>
      <c r="B42" s="134"/>
      <c r="C42" s="134"/>
      <c r="D42" s="134"/>
      <c r="E42" s="134"/>
      <c r="F42" s="134"/>
      <c r="G42" s="134"/>
    </row>
    <row r="43" spans="1:7" x14ac:dyDescent="0.15">
      <c r="A43" s="134"/>
      <c r="B43" s="134"/>
      <c r="C43" s="134"/>
      <c r="D43" s="134"/>
      <c r="E43" s="134"/>
      <c r="F43" s="134"/>
      <c r="G43" s="134"/>
    </row>
    <row r="44" spans="1:7" x14ac:dyDescent="0.15">
      <c r="A44" s="134"/>
      <c r="B44" s="134"/>
      <c r="C44" s="134"/>
      <c r="D44" s="134"/>
      <c r="E44" s="134"/>
      <c r="F44" s="134"/>
      <c r="G44" s="134"/>
    </row>
    <row r="45" spans="1:7" x14ac:dyDescent="0.15">
      <c r="A45" s="134"/>
      <c r="B45" s="134"/>
      <c r="C45" s="134"/>
      <c r="D45" s="134"/>
      <c r="E45" s="134"/>
      <c r="F45" s="134"/>
      <c r="G45" s="134"/>
    </row>
    <row r="46" spans="1:7" x14ac:dyDescent="0.15">
      <c r="A46" s="134"/>
      <c r="B46" s="134"/>
      <c r="C46" s="134"/>
      <c r="D46" s="134"/>
      <c r="E46" s="134"/>
      <c r="F46" s="134"/>
      <c r="G46" s="134"/>
    </row>
    <row r="47" spans="1:7" x14ac:dyDescent="0.15">
      <c r="A47" s="134"/>
      <c r="B47" s="134"/>
      <c r="C47" s="134"/>
      <c r="D47" s="134"/>
      <c r="E47" s="134"/>
      <c r="F47" s="134"/>
      <c r="G47" s="134"/>
    </row>
    <row r="48" spans="1:7" x14ac:dyDescent="0.15">
      <c r="A48" s="134"/>
      <c r="B48" s="134"/>
      <c r="C48" s="134"/>
      <c r="D48" s="134"/>
      <c r="E48" s="134"/>
      <c r="F48" s="134"/>
      <c r="G48" s="134"/>
    </row>
    <row r="49" spans="1:15" x14ac:dyDescent="0.15">
      <c r="A49" s="3"/>
      <c r="B49" s="3"/>
      <c r="C49" s="3"/>
      <c r="D49" s="3"/>
      <c r="E49" s="3"/>
      <c r="F49" s="3"/>
      <c r="G49" s="3"/>
    </row>
    <row r="50" spans="1:15" x14ac:dyDescent="0.15">
      <c r="A50" s="3" t="s">
        <v>686</v>
      </c>
      <c r="B50" s="3"/>
      <c r="C50" s="3"/>
      <c r="D50" s="3"/>
      <c r="E50" s="3"/>
      <c r="F50" s="3"/>
      <c r="G50" s="3"/>
      <c r="H50" s="363"/>
      <c r="I50" s="364"/>
      <c r="J50" s="364"/>
      <c r="K50" s="364"/>
      <c r="L50" s="364"/>
      <c r="M50" s="364"/>
      <c r="N50" s="364"/>
      <c r="O50" s="365"/>
    </row>
    <row r="51" spans="1:15" x14ac:dyDescent="0.15">
      <c r="A51" s="3" t="s">
        <v>687</v>
      </c>
      <c r="B51" s="3"/>
      <c r="C51" s="3"/>
      <c r="D51" s="3"/>
      <c r="E51" s="3"/>
      <c r="F51" s="3"/>
      <c r="G51" s="3"/>
      <c r="H51" s="363"/>
      <c r="I51" s="364"/>
      <c r="J51" s="364"/>
      <c r="K51" s="364"/>
      <c r="L51" s="364"/>
      <c r="M51" s="364"/>
      <c r="N51" s="364"/>
      <c r="O51" s="365"/>
    </row>
    <row r="52" spans="1:15" x14ac:dyDescent="0.15">
      <c r="A52" s="3"/>
      <c r="B52" s="3"/>
      <c r="C52" s="3"/>
      <c r="D52" s="3"/>
      <c r="E52" s="3"/>
      <c r="F52" s="3"/>
      <c r="G52" s="3"/>
    </row>
    <row r="53" spans="1:15" x14ac:dyDescent="0.15">
      <c r="A53" s="3"/>
      <c r="B53" s="3"/>
      <c r="C53" s="3"/>
      <c r="D53" s="3"/>
      <c r="E53" s="3"/>
      <c r="F53" s="3"/>
      <c r="G53" s="3"/>
    </row>
    <row r="54" spans="1:15" x14ac:dyDescent="0.15">
      <c r="A54" s="3"/>
      <c r="B54" s="3"/>
      <c r="C54" s="3"/>
      <c r="D54" s="3"/>
      <c r="E54" s="3"/>
      <c r="F54" s="3"/>
      <c r="G54" s="3"/>
    </row>
    <row r="55" spans="1:15" x14ac:dyDescent="0.15">
      <c r="A55" s="3"/>
      <c r="B55" s="3"/>
      <c r="C55" s="3"/>
      <c r="D55" s="3"/>
      <c r="E55" s="3"/>
      <c r="F55" s="3"/>
      <c r="G55" s="3"/>
    </row>
    <row r="56" spans="1:15" x14ac:dyDescent="0.15">
      <c r="A56" s="3"/>
      <c r="B56" s="3"/>
      <c r="C56" s="3"/>
      <c r="D56" s="3"/>
      <c r="E56" s="3"/>
      <c r="F56" s="3"/>
      <c r="G56" s="3"/>
    </row>
    <row r="57" spans="1:15" x14ac:dyDescent="0.15">
      <c r="A57" s="3"/>
      <c r="B57" s="3"/>
      <c r="C57" s="3"/>
      <c r="D57" s="3"/>
      <c r="E57" s="3"/>
      <c r="F57" s="3"/>
      <c r="G57" s="3"/>
    </row>
    <row r="58" spans="1:15" x14ac:dyDescent="0.15">
      <c r="A58" s="3"/>
      <c r="B58" s="3"/>
      <c r="C58" s="3"/>
      <c r="D58" s="3"/>
      <c r="E58" s="3"/>
      <c r="F58" s="3"/>
      <c r="G58" s="3"/>
    </row>
    <row r="59" spans="1:15" x14ac:dyDescent="0.15">
      <c r="A59" s="3"/>
      <c r="B59" s="3"/>
      <c r="C59" s="3"/>
      <c r="D59" s="3"/>
      <c r="E59" s="3"/>
      <c r="F59" s="3"/>
      <c r="G59" s="3"/>
    </row>
    <row r="60" spans="1:15" x14ac:dyDescent="0.15">
      <c r="A60" s="3"/>
      <c r="B60" s="3"/>
      <c r="C60" s="3"/>
      <c r="D60" s="3"/>
      <c r="E60" s="3"/>
      <c r="F60" s="3"/>
      <c r="G60" s="3"/>
    </row>
    <row r="61" spans="1:15" x14ac:dyDescent="0.15">
      <c r="A61" s="3"/>
      <c r="B61" s="3"/>
      <c r="C61" s="3"/>
      <c r="D61" s="3"/>
      <c r="E61" s="3"/>
      <c r="F61" s="3"/>
      <c r="G61" s="3"/>
    </row>
    <row r="62" spans="1:15" x14ac:dyDescent="0.15">
      <c r="A62" s="3"/>
      <c r="B62" s="3"/>
      <c r="C62" s="3"/>
      <c r="D62" s="3"/>
      <c r="E62" s="3"/>
      <c r="F62" s="3"/>
      <c r="G62" s="3"/>
    </row>
    <row r="63" spans="1:15" x14ac:dyDescent="0.15">
      <c r="A63" s="3"/>
      <c r="B63" s="3"/>
      <c r="C63" s="3"/>
      <c r="D63" s="3"/>
      <c r="E63" s="3"/>
      <c r="F63" s="3"/>
      <c r="G63" s="3"/>
    </row>
    <row r="64" spans="1:15" x14ac:dyDescent="0.15">
      <c r="A64" s="3"/>
      <c r="B64" s="3"/>
      <c r="C64" s="3"/>
      <c r="D64" s="3"/>
      <c r="E64" s="3"/>
      <c r="F64" s="3"/>
      <c r="G64" s="3"/>
    </row>
    <row r="65" spans="1:7" x14ac:dyDescent="0.15">
      <c r="A65" s="2" t="s">
        <v>688</v>
      </c>
      <c r="B65" s="3"/>
      <c r="C65" s="3"/>
      <c r="D65" s="3"/>
      <c r="E65" s="3"/>
      <c r="F65" s="3"/>
      <c r="G65" s="3"/>
    </row>
    <row r="66" spans="1:7" x14ac:dyDescent="0.15">
      <c r="A66" s="3"/>
      <c r="B66" s="3"/>
      <c r="C66" s="3"/>
      <c r="D66" s="3"/>
      <c r="E66" s="3"/>
      <c r="F66" s="3"/>
      <c r="G66" s="3"/>
    </row>
    <row r="67" spans="1:7" x14ac:dyDescent="0.15">
      <c r="A67" s="3" t="s">
        <v>689</v>
      </c>
      <c r="B67" s="3"/>
      <c r="C67" s="3"/>
      <c r="D67" s="3"/>
      <c r="E67" s="3"/>
      <c r="F67" s="3"/>
      <c r="G67" s="3"/>
    </row>
    <row r="68" spans="1:7" x14ac:dyDescent="0.15">
      <c r="A68" s="3"/>
      <c r="B68" s="3"/>
      <c r="C68" s="3"/>
      <c r="D68" s="3"/>
      <c r="E68" s="3"/>
      <c r="F68" s="3"/>
      <c r="G68" s="3"/>
    </row>
    <row r="69" spans="1:7" s="9" customFormat="1" x14ac:dyDescent="0.15">
      <c r="A69" s="38" t="s">
        <v>690</v>
      </c>
      <c r="B69" s="38" t="s">
        <v>629</v>
      </c>
      <c r="C69" s="38" t="s">
        <v>691</v>
      </c>
      <c r="D69" s="38" t="s">
        <v>613</v>
      </c>
      <c r="E69" s="11"/>
      <c r="F69" s="11"/>
      <c r="G69" s="11"/>
    </row>
    <row r="70" spans="1:7" x14ac:dyDescent="0.15">
      <c r="A70" s="1" t="s">
        <v>692</v>
      </c>
      <c r="B70" s="37">
        <v>60.5</v>
      </c>
      <c r="C70" s="154">
        <f>B70*0.16</f>
        <v>9.68</v>
      </c>
      <c r="D70" s="155" t="s">
        <v>609</v>
      </c>
      <c r="E70" s="3"/>
      <c r="F70" s="3"/>
      <c r="G70" s="3"/>
    </row>
    <row r="71" spans="1:7" x14ac:dyDescent="0.15">
      <c r="A71" s="1" t="s">
        <v>693</v>
      </c>
      <c r="B71" s="37">
        <v>2.5</v>
      </c>
      <c r="C71" s="155" t="s">
        <v>609</v>
      </c>
      <c r="D71" s="155" t="s">
        <v>609</v>
      </c>
      <c r="E71" s="3"/>
      <c r="F71" s="3"/>
      <c r="G71" s="3"/>
    </row>
    <row r="72" spans="1:7" x14ac:dyDescent="0.15">
      <c r="A72" s="1" t="s">
        <v>694</v>
      </c>
      <c r="B72" s="37">
        <v>42</v>
      </c>
      <c r="C72" s="155" t="s">
        <v>609</v>
      </c>
      <c r="D72" s="155" t="s">
        <v>609</v>
      </c>
      <c r="E72" s="3"/>
      <c r="F72" s="3"/>
      <c r="G72" s="3"/>
    </row>
    <row r="73" spans="1:7" x14ac:dyDescent="0.15">
      <c r="A73" s="1" t="s">
        <v>695</v>
      </c>
      <c r="B73" s="37">
        <v>18</v>
      </c>
      <c r="C73" s="155" t="s">
        <v>609</v>
      </c>
      <c r="D73" s="155" t="s">
        <v>609</v>
      </c>
      <c r="E73" s="3"/>
      <c r="F73" s="3"/>
      <c r="G73" s="3"/>
    </row>
    <row r="74" spans="1:7" x14ac:dyDescent="0.15">
      <c r="A74" s="3"/>
      <c r="B74" s="3"/>
      <c r="C74" s="3"/>
      <c r="D74" s="3"/>
      <c r="E74" s="3"/>
      <c r="F74" s="3"/>
      <c r="G74" s="3"/>
    </row>
    <row r="75" spans="1:7" x14ac:dyDescent="0.15">
      <c r="A75" s="3"/>
      <c r="B75" s="3"/>
      <c r="C75" s="3"/>
      <c r="D75" s="3"/>
      <c r="E75" s="3"/>
      <c r="F75" s="3"/>
      <c r="G75" s="3"/>
    </row>
    <row r="76" spans="1:7" x14ac:dyDescent="0.15">
      <c r="A76" s="3"/>
      <c r="B76" s="3"/>
      <c r="C76" s="3"/>
      <c r="D76" s="3"/>
      <c r="E76" s="3"/>
      <c r="F76" s="3"/>
      <c r="G76" s="3"/>
    </row>
    <row r="77" spans="1:7" x14ac:dyDescent="0.15">
      <c r="A77" s="3"/>
      <c r="B77" s="3"/>
      <c r="C77" s="3"/>
      <c r="D77" s="3"/>
      <c r="E77" s="3"/>
      <c r="F77" s="3"/>
      <c r="G77" s="3"/>
    </row>
    <row r="78" spans="1:7" x14ac:dyDescent="0.15">
      <c r="A78" s="3"/>
      <c r="B78" s="3"/>
      <c r="C78" s="3"/>
      <c r="D78" s="3"/>
      <c r="E78" s="3"/>
      <c r="F78" s="3"/>
      <c r="G78" s="3"/>
    </row>
    <row r="79" spans="1:7" x14ac:dyDescent="0.15">
      <c r="A79" s="3"/>
      <c r="B79" s="3"/>
      <c r="C79" s="3"/>
      <c r="D79" s="3"/>
      <c r="E79" s="3"/>
      <c r="F79" s="3"/>
      <c r="G79" s="3"/>
    </row>
    <row r="80" spans="1:7" x14ac:dyDescent="0.15">
      <c r="A80" s="3"/>
      <c r="B80" s="3"/>
      <c r="C80" s="3"/>
      <c r="D80" s="3"/>
      <c r="E80" s="3"/>
      <c r="F80" s="3"/>
      <c r="G80" s="3"/>
    </row>
    <row r="81" spans="1:7" x14ac:dyDescent="0.15">
      <c r="A81" s="3"/>
      <c r="B81" s="3"/>
      <c r="C81" s="3"/>
      <c r="D81" s="3"/>
      <c r="E81" s="3"/>
      <c r="F81" s="3"/>
      <c r="G81" s="3"/>
    </row>
    <row r="82" spans="1:7" x14ac:dyDescent="0.15">
      <c r="A82" s="3"/>
      <c r="B82" s="3"/>
      <c r="C82" s="3"/>
      <c r="D82" s="3"/>
      <c r="E82" s="3"/>
      <c r="F82" s="3"/>
      <c r="G82" s="3"/>
    </row>
    <row r="83" spans="1:7" x14ac:dyDescent="0.15">
      <c r="A83" s="3"/>
      <c r="B83" s="3"/>
      <c r="C83" s="3"/>
      <c r="D83" s="3"/>
      <c r="E83" s="3"/>
      <c r="F83" s="3"/>
      <c r="G83" s="3"/>
    </row>
    <row r="84" spans="1:7" x14ac:dyDescent="0.15">
      <c r="A84" s="3"/>
      <c r="B84" s="3"/>
      <c r="C84" s="3"/>
      <c r="D84" s="3"/>
      <c r="E84" s="3"/>
      <c r="F84" s="3"/>
      <c r="G84" s="3"/>
    </row>
    <row r="85" spans="1:7" x14ac:dyDescent="0.15">
      <c r="A85" s="3"/>
      <c r="B85" s="3"/>
      <c r="C85" s="3"/>
      <c r="D85" s="3"/>
      <c r="E85" s="3"/>
      <c r="F85" s="3"/>
      <c r="G85" s="3"/>
    </row>
    <row r="86" spans="1:7" x14ac:dyDescent="0.15">
      <c r="A86" s="2" t="s">
        <v>696</v>
      </c>
      <c r="B86" s="3"/>
      <c r="C86" s="3"/>
      <c r="D86" s="3"/>
      <c r="E86" s="3"/>
      <c r="F86" s="3"/>
      <c r="G86" s="3"/>
    </row>
    <row r="87" spans="1:7" x14ac:dyDescent="0.15">
      <c r="A87" s="3"/>
      <c r="B87" s="3"/>
      <c r="C87" s="3"/>
      <c r="D87" s="3"/>
      <c r="E87" s="3"/>
      <c r="F87" s="3"/>
      <c r="G87" s="3"/>
    </row>
    <row r="88" spans="1:7" x14ac:dyDescent="0.15">
      <c r="A88" s="3" t="s">
        <v>697</v>
      </c>
      <c r="B88" s="3"/>
      <c r="C88" s="3"/>
      <c r="D88" s="3"/>
      <c r="E88" s="3"/>
      <c r="F88" s="3"/>
      <c r="G88" s="3"/>
    </row>
    <row r="89" spans="1:7" x14ac:dyDescent="0.15">
      <c r="A89" s="3" t="s">
        <v>698</v>
      </c>
      <c r="B89" s="3"/>
      <c r="C89" s="3"/>
      <c r="D89" s="3"/>
      <c r="E89" s="3"/>
      <c r="F89" s="3"/>
      <c r="G89" s="3"/>
    </row>
    <row r="90" spans="1:7" x14ac:dyDescent="0.15">
      <c r="A90" s="3"/>
      <c r="B90" s="3"/>
      <c r="C90" s="3"/>
      <c r="D90" s="3"/>
      <c r="E90" s="3"/>
      <c r="F90" s="3"/>
      <c r="G90" s="3"/>
    </row>
    <row r="91" spans="1:7" x14ac:dyDescent="0.15">
      <c r="A91" s="3" t="s">
        <v>700</v>
      </c>
      <c r="B91" s="3"/>
      <c r="C91" s="3"/>
      <c r="D91" s="3"/>
      <c r="E91" s="3"/>
      <c r="F91" s="3"/>
      <c r="G91" s="3"/>
    </row>
    <row r="92" spans="1:7" x14ac:dyDescent="0.15">
      <c r="A92" s="3" t="s">
        <v>701</v>
      </c>
      <c r="B92" s="3"/>
      <c r="C92" s="3"/>
      <c r="D92" s="3"/>
      <c r="E92" s="3"/>
      <c r="F92" s="3"/>
      <c r="G92" s="3"/>
    </row>
    <row r="93" spans="1:7" x14ac:dyDescent="0.15">
      <c r="A93" s="3" t="s">
        <v>702</v>
      </c>
      <c r="B93" s="3"/>
      <c r="C93" s="3"/>
      <c r="D93" s="3"/>
      <c r="E93" s="3"/>
      <c r="F93" s="3"/>
      <c r="G93" s="3"/>
    </row>
    <row r="94" spans="1:7" x14ac:dyDescent="0.15">
      <c r="A94" s="3" t="s">
        <v>703</v>
      </c>
      <c r="B94" s="3"/>
      <c r="C94" s="3"/>
      <c r="D94" s="3"/>
      <c r="E94" s="3"/>
      <c r="F94" s="3"/>
      <c r="G94" s="3"/>
    </row>
    <row r="95" spans="1:7" x14ac:dyDescent="0.15">
      <c r="A95" s="3" t="s">
        <v>704</v>
      </c>
      <c r="B95" s="3"/>
      <c r="C95" s="3"/>
      <c r="D95" s="3"/>
      <c r="E95" s="3"/>
      <c r="F95" s="3"/>
      <c r="G95" s="3"/>
    </row>
    <row r="96" spans="1:7" x14ac:dyDescent="0.15">
      <c r="A96" s="3" t="s">
        <v>705</v>
      </c>
      <c r="B96" s="3"/>
      <c r="C96" s="3"/>
      <c r="D96" s="3"/>
      <c r="E96" s="3"/>
      <c r="F96" s="3"/>
      <c r="G96" s="3"/>
    </row>
    <row r="97" spans="1:7" x14ac:dyDescent="0.15">
      <c r="A97" s="3"/>
      <c r="B97" s="3"/>
      <c r="C97" s="3"/>
      <c r="D97" s="3"/>
      <c r="E97" s="3"/>
      <c r="F97" s="3"/>
      <c r="G97" s="3"/>
    </row>
    <row r="98" spans="1:7" x14ac:dyDescent="0.15">
      <c r="A98" s="39" t="s">
        <v>699</v>
      </c>
      <c r="B98" s="156">
        <v>0.16</v>
      </c>
      <c r="C98" s="3"/>
      <c r="D98" s="3"/>
      <c r="E98" s="3"/>
      <c r="F98" s="3"/>
      <c r="G98" s="3"/>
    </row>
    <row r="99" spans="1:7" x14ac:dyDescent="0.15">
      <c r="A99" s="38" t="s">
        <v>690</v>
      </c>
      <c r="B99" s="38" t="s">
        <v>629</v>
      </c>
      <c r="C99" s="38" t="s">
        <v>691</v>
      </c>
      <c r="D99" s="38" t="s">
        <v>613</v>
      </c>
      <c r="E99" s="3"/>
      <c r="F99" s="3"/>
      <c r="G99" s="3"/>
    </row>
    <row r="100" spans="1:7" x14ac:dyDescent="0.15">
      <c r="A100" s="1" t="s">
        <v>692</v>
      </c>
      <c r="B100" s="154">
        <v>60.5</v>
      </c>
      <c r="C100" s="155" t="s">
        <v>609</v>
      </c>
      <c r="D100" s="155" t="s">
        <v>609</v>
      </c>
      <c r="E100" s="3"/>
      <c r="F100" s="3"/>
      <c r="G100" s="3"/>
    </row>
    <row r="101" spans="1:7" x14ac:dyDescent="0.15">
      <c r="A101" s="1" t="s">
        <v>693</v>
      </c>
      <c r="B101" s="154">
        <v>2.5</v>
      </c>
      <c r="C101" s="155" t="s">
        <v>609</v>
      </c>
      <c r="D101" s="155" t="s">
        <v>609</v>
      </c>
      <c r="E101" s="3"/>
      <c r="F101" s="3"/>
      <c r="G101" s="3"/>
    </row>
    <row r="102" spans="1:7" x14ac:dyDescent="0.15">
      <c r="A102" s="1" t="s">
        <v>694</v>
      </c>
      <c r="B102" s="154">
        <v>42</v>
      </c>
      <c r="C102" s="155" t="s">
        <v>609</v>
      </c>
      <c r="D102" s="155" t="s">
        <v>609</v>
      </c>
      <c r="E102" s="3"/>
      <c r="F102" s="3"/>
      <c r="G102" s="3"/>
    </row>
    <row r="103" spans="1:7" x14ac:dyDescent="0.15">
      <c r="A103" s="1" t="s">
        <v>695</v>
      </c>
      <c r="B103" s="154">
        <v>18</v>
      </c>
      <c r="C103" s="155" t="s">
        <v>609</v>
      </c>
      <c r="D103" s="155" t="s">
        <v>609</v>
      </c>
      <c r="E103" s="3"/>
      <c r="F103" s="3"/>
      <c r="G103" s="3"/>
    </row>
    <row r="104" spans="1:7" x14ac:dyDescent="0.15">
      <c r="A104" s="3"/>
      <c r="B104" s="3"/>
      <c r="C104" s="3"/>
      <c r="D104" s="3"/>
      <c r="E104" s="3"/>
      <c r="F104" s="3"/>
      <c r="G104" s="3"/>
    </row>
    <row r="105" spans="1:7" x14ac:dyDescent="0.15">
      <c r="A105" s="3"/>
      <c r="B105" s="3"/>
      <c r="C105" s="3"/>
      <c r="D105" s="3"/>
      <c r="E105" s="3"/>
      <c r="F105" s="3"/>
      <c r="G105" s="3"/>
    </row>
    <row r="106" spans="1:7" x14ac:dyDescent="0.15">
      <c r="A106" s="2" t="s">
        <v>706</v>
      </c>
      <c r="B106" s="3"/>
      <c r="C106" s="3"/>
      <c r="D106" s="3"/>
      <c r="E106" s="3"/>
      <c r="F106" s="3"/>
      <c r="G106" s="3"/>
    </row>
    <row r="107" spans="1:7" x14ac:dyDescent="0.15">
      <c r="A107" s="3"/>
      <c r="B107" s="3"/>
      <c r="C107" s="3"/>
      <c r="D107" s="3"/>
      <c r="E107" s="3"/>
      <c r="F107" s="3"/>
      <c r="G107" s="3"/>
    </row>
    <row r="108" spans="1:7" x14ac:dyDescent="0.15">
      <c r="A108" s="3" t="s">
        <v>707</v>
      </c>
      <c r="B108" s="3"/>
      <c r="C108" s="3"/>
      <c r="D108" s="3"/>
      <c r="E108" s="3"/>
      <c r="F108" s="3"/>
      <c r="G108" s="3"/>
    </row>
    <row r="109" spans="1:7" x14ac:dyDescent="0.15">
      <c r="A109" s="3" t="s">
        <v>708</v>
      </c>
      <c r="B109" s="3"/>
      <c r="C109" s="3"/>
      <c r="D109" s="3"/>
      <c r="E109" s="3"/>
      <c r="F109" s="3"/>
      <c r="G109" s="3"/>
    </row>
    <row r="110" spans="1:7" x14ac:dyDescent="0.15">
      <c r="A110" s="3"/>
      <c r="B110" s="3"/>
      <c r="C110" s="3"/>
      <c r="D110" s="3"/>
      <c r="E110" s="3"/>
      <c r="F110" s="3"/>
      <c r="G110" s="3"/>
    </row>
    <row r="111" spans="1:7" x14ac:dyDescent="0.15">
      <c r="A111" s="40" t="s">
        <v>709</v>
      </c>
      <c r="B111" s="157">
        <v>0.16</v>
      </c>
      <c r="C111" s="3"/>
      <c r="D111" s="3"/>
      <c r="E111" s="3"/>
      <c r="F111" s="3"/>
      <c r="G111" s="3"/>
    </row>
    <row r="112" spans="1:7" x14ac:dyDescent="0.15">
      <c r="A112" s="41" t="s">
        <v>710</v>
      </c>
      <c r="B112" s="158">
        <v>0.19</v>
      </c>
      <c r="C112" s="3"/>
      <c r="D112" s="3"/>
      <c r="E112" s="3"/>
      <c r="F112" s="3"/>
      <c r="G112" s="3"/>
    </row>
    <row r="113" spans="1:7" x14ac:dyDescent="0.15">
      <c r="A113" s="38" t="s">
        <v>690</v>
      </c>
      <c r="B113" s="38" t="s">
        <v>629</v>
      </c>
      <c r="C113" s="43" t="s">
        <v>711</v>
      </c>
      <c r="D113" s="43" t="s">
        <v>712</v>
      </c>
      <c r="E113" s="42" t="s">
        <v>713</v>
      </c>
      <c r="F113" s="42" t="s">
        <v>714</v>
      </c>
    </row>
    <row r="114" spans="1:7" x14ac:dyDescent="0.15">
      <c r="A114" s="128" t="s">
        <v>692</v>
      </c>
      <c r="B114" s="154">
        <v>60.5</v>
      </c>
      <c r="C114" s="155" t="s">
        <v>609</v>
      </c>
      <c r="D114" s="155" t="s">
        <v>609</v>
      </c>
      <c r="E114" s="155" t="s">
        <v>609</v>
      </c>
      <c r="F114" s="155" t="s">
        <v>609</v>
      </c>
    </row>
    <row r="115" spans="1:7" x14ac:dyDescent="0.15">
      <c r="A115" s="128" t="s">
        <v>693</v>
      </c>
      <c r="B115" s="154">
        <v>2.5</v>
      </c>
      <c r="C115" s="155" t="s">
        <v>609</v>
      </c>
      <c r="D115" s="155" t="s">
        <v>609</v>
      </c>
      <c r="E115" s="155" t="s">
        <v>609</v>
      </c>
      <c r="F115" s="155" t="s">
        <v>609</v>
      </c>
    </row>
    <row r="116" spans="1:7" x14ac:dyDescent="0.15">
      <c r="A116" s="128" t="s">
        <v>694</v>
      </c>
      <c r="B116" s="154">
        <v>42</v>
      </c>
      <c r="C116" s="155" t="s">
        <v>609</v>
      </c>
      <c r="D116" s="155" t="s">
        <v>609</v>
      </c>
      <c r="E116" s="155" t="s">
        <v>609</v>
      </c>
      <c r="F116" s="155" t="s">
        <v>609</v>
      </c>
    </row>
    <row r="117" spans="1:7" x14ac:dyDescent="0.15">
      <c r="A117" s="128" t="s">
        <v>695</v>
      </c>
      <c r="B117" s="154">
        <v>18</v>
      </c>
      <c r="C117" s="155" t="s">
        <v>609</v>
      </c>
      <c r="D117" s="155" t="s">
        <v>609</v>
      </c>
      <c r="E117" s="155" t="s">
        <v>609</v>
      </c>
      <c r="F117" s="155" t="s">
        <v>609</v>
      </c>
    </row>
    <row r="118" spans="1:7" x14ac:dyDescent="0.15">
      <c r="A118" s="128"/>
      <c r="B118" s="154"/>
      <c r="C118" s="155"/>
      <c r="D118" s="155"/>
      <c r="E118" s="155"/>
      <c r="F118" s="155"/>
    </row>
    <row r="119" spans="1:7" x14ac:dyDescent="0.15">
      <c r="A119" s="128"/>
      <c r="B119" s="154"/>
      <c r="C119" s="155"/>
      <c r="D119" s="155"/>
      <c r="E119" s="155"/>
      <c r="F119" s="155"/>
    </row>
    <row r="120" spans="1:7" x14ac:dyDescent="0.15">
      <c r="A120" s="128"/>
      <c r="B120" s="154"/>
      <c r="C120" s="155"/>
      <c r="D120" s="155"/>
      <c r="E120" s="155"/>
      <c r="F120" s="155"/>
    </row>
    <row r="121" spans="1:7" x14ac:dyDescent="0.15">
      <c r="A121" s="3"/>
      <c r="B121" s="3"/>
      <c r="C121" s="3"/>
      <c r="D121" s="3"/>
      <c r="E121" s="3"/>
      <c r="F121" s="3"/>
      <c r="G121" s="3"/>
    </row>
    <row r="122" spans="1:7" x14ac:dyDescent="0.15">
      <c r="A122" s="3" t="s">
        <v>715</v>
      </c>
      <c r="B122" s="3"/>
      <c r="C122" s="3"/>
      <c r="D122" s="3"/>
      <c r="E122" s="3"/>
      <c r="F122" s="3"/>
      <c r="G122" s="3"/>
    </row>
    <row r="123" spans="1:7" x14ac:dyDescent="0.15">
      <c r="A123" s="3" t="s">
        <v>716</v>
      </c>
      <c r="B123" s="3"/>
      <c r="C123" s="3"/>
      <c r="D123" s="3"/>
      <c r="E123" s="3"/>
      <c r="F123" s="3"/>
      <c r="G123" s="3"/>
    </row>
    <row r="124" spans="1:7" x14ac:dyDescent="0.15">
      <c r="A124" s="3"/>
      <c r="B124" s="3"/>
      <c r="C124" s="3"/>
      <c r="D124" s="3"/>
      <c r="E124" s="3"/>
      <c r="F124" s="3"/>
      <c r="G124" s="3"/>
    </row>
    <row r="125" spans="1:7" x14ac:dyDescent="0.15">
      <c r="A125" s="2" t="s">
        <v>717</v>
      </c>
      <c r="B125" s="3"/>
      <c r="C125" s="3"/>
      <c r="D125" s="3"/>
      <c r="E125" s="3"/>
      <c r="F125" s="3"/>
      <c r="G125" s="3"/>
    </row>
    <row r="126" spans="1:7" x14ac:dyDescent="0.15">
      <c r="A126" s="3"/>
      <c r="B126" s="3"/>
      <c r="C126" s="3"/>
      <c r="D126" s="3"/>
      <c r="E126" s="3"/>
      <c r="F126" s="3"/>
      <c r="G126" s="3"/>
    </row>
    <row r="127" spans="1:7" x14ac:dyDescent="0.15">
      <c r="A127" s="3" t="s">
        <v>718</v>
      </c>
      <c r="B127" s="3"/>
      <c r="C127" s="3"/>
      <c r="D127" s="3"/>
      <c r="E127" s="3"/>
      <c r="F127" s="3"/>
      <c r="G127" s="3"/>
    </row>
    <row r="128" spans="1:7" x14ac:dyDescent="0.15">
      <c r="A128" s="3" t="s">
        <v>719</v>
      </c>
      <c r="B128" s="3"/>
      <c r="C128" s="3"/>
      <c r="D128" s="3"/>
      <c r="E128" s="3"/>
      <c r="F128" s="3"/>
      <c r="G128" s="3"/>
    </row>
    <row r="129" spans="1:7" x14ac:dyDescent="0.15">
      <c r="A129" s="3"/>
      <c r="B129" s="3"/>
      <c r="C129" s="3"/>
      <c r="D129" s="3"/>
      <c r="E129" s="3"/>
      <c r="F129" s="3"/>
      <c r="G129" s="3"/>
    </row>
    <row r="130" spans="1:7" x14ac:dyDescent="0.15">
      <c r="A130" s="128" t="s">
        <v>720</v>
      </c>
      <c r="B130" s="154">
        <v>0.45</v>
      </c>
      <c r="C130" s="128"/>
      <c r="D130" s="128"/>
      <c r="E130" s="128"/>
      <c r="F130" s="128"/>
      <c r="G130" s="129"/>
    </row>
    <row r="131" spans="1:7" x14ac:dyDescent="0.15">
      <c r="A131" s="128"/>
      <c r="B131" s="128"/>
      <c r="C131" s="128"/>
      <c r="D131" s="128"/>
      <c r="E131" s="128"/>
      <c r="F131" s="128"/>
      <c r="G131" s="129"/>
    </row>
    <row r="132" spans="1:7" x14ac:dyDescent="0.15">
      <c r="A132" s="159" t="s">
        <v>721</v>
      </c>
      <c r="B132" s="160">
        <v>1</v>
      </c>
      <c r="C132" s="160">
        <v>2</v>
      </c>
      <c r="D132" s="160">
        <v>3</v>
      </c>
      <c r="E132" s="160">
        <v>4</v>
      </c>
      <c r="F132" s="160">
        <v>5</v>
      </c>
      <c r="G132" s="129"/>
    </row>
    <row r="133" spans="1:7" x14ac:dyDescent="0.15">
      <c r="A133" s="161" t="s">
        <v>722</v>
      </c>
      <c r="B133" s="134">
        <v>2</v>
      </c>
      <c r="C133" s="134">
        <v>4</v>
      </c>
      <c r="D133" s="134">
        <v>1</v>
      </c>
      <c r="E133" s="134">
        <v>2</v>
      </c>
      <c r="F133" s="134"/>
      <c r="G133" s="129"/>
    </row>
    <row r="134" spans="1:7" x14ac:dyDescent="0.15">
      <c r="A134" s="161" t="s">
        <v>723</v>
      </c>
      <c r="B134" s="134">
        <v>4</v>
      </c>
      <c r="C134" s="134">
        <v>2</v>
      </c>
      <c r="D134" s="134">
        <v>1</v>
      </c>
      <c r="E134" s="134"/>
      <c r="F134" s="134"/>
      <c r="G134" s="129"/>
    </row>
    <row r="135" spans="1:7" x14ac:dyDescent="0.15">
      <c r="A135" s="161" t="s">
        <v>724</v>
      </c>
      <c r="B135" s="134">
        <v>1</v>
      </c>
      <c r="C135" s="134"/>
      <c r="D135" s="134">
        <v>2</v>
      </c>
      <c r="E135" s="134">
        <v>2</v>
      </c>
      <c r="F135" s="134">
        <v>1</v>
      </c>
      <c r="G135" s="129"/>
    </row>
    <row r="136" spans="1:7" x14ac:dyDescent="0.15">
      <c r="A136" s="161" t="s">
        <v>725</v>
      </c>
      <c r="B136" s="134"/>
      <c r="C136" s="134">
        <v>1</v>
      </c>
      <c r="D136" s="134">
        <v>1</v>
      </c>
      <c r="E136" s="134"/>
      <c r="F136" s="134">
        <v>2</v>
      </c>
      <c r="G136" s="129"/>
    </row>
    <row r="137" spans="1:7" x14ac:dyDescent="0.15">
      <c r="A137" s="161" t="s">
        <v>726</v>
      </c>
      <c r="B137" s="134">
        <v>2</v>
      </c>
      <c r="C137" s="134">
        <v>1</v>
      </c>
      <c r="D137" s="134">
        <v>1</v>
      </c>
      <c r="E137" s="134">
        <v>4</v>
      </c>
      <c r="F137" s="134">
        <v>2</v>
      </c>
      <c r="G137" s="129"/>
    </row>
    <row r="138" spans="1:7" x14ac:dyDescent="0.15">
      <c r="A138" s="161" t="s">
        <v>727</v>
      </c>
      <c r="B138" s="134">
        <v>1</v>
      </c>
      <c r="C138" s="134">
        <v>1</v>
      </c>
      <c r="D138" s="134">
        <v>2</v>
      </c>
      <c r="E138" s="134">
        <v>1</v>
      </c>
      <c r="F138" s="134">
        <v>1</v>
      </c>
      <c r="G138" s="129"/>
    </row>
    <row r="139" spans="1:7" x14ac:dyDescent="0.15">
      <c r="A139" s="128"/>
      <c r="B139" s="128"/>
      <c r="C139" s="128"/>
      <c r="D139" s="128"/>
      <c r="E139" s="128"/>
      <c r="F139" s="128"/>
      <c r="G139" s="129"/>
    </row>
    <row r="140" spans="1:7" x14ac:dyDescent="0.15">
      <c r="A140" s="162" t="s">
        <v>728</v>
      </c>
      <c r="B140" s="128"/>
      <c r="C140" s="128"/>
      <c r="D140" s="128"/>
      <c r="E140" s="128"/>
      <c r="F140" s="128"/>
      <c r="G140" s="129"/>
    </row>
    <row r="141" spans="1:7" x14ac:dyDescent="0.15">
      <c r="A141" s="162" t="s">
        <v>204</v>
      </c>
      <c r="B141" s="128"/>
      <c r="C141" s="128"/>
      <c r="D141" s="128"/>
      <c r="E141" s="128"/>
      <c r="F141" s="162" t="s">
        <v>735</v>
      </c>
      <c r="G141" s="129"/>
    </row>
    <row r="142" spans="1:7" x14ac:dyDescent="0.15">
      <c r="A142" s="3"/>
      <c r="B142" s="3"/>
      <c r="C142" s="3"/>
      <c r="D142" s="3"/>
      <c r="E142" s="3"/>
      <c r="F142" s="3"/>
      <c r="G142" s="3"/>
    </row>
    <row r="143" spans="1:7" x14ac:dyDescent="0.15">
      <c r="A143" s="3" t="s">
        <v>729</v>
      </c>
      <c r="B143" s="3"/>
      <c r="C143" s="3"/>
      <c r="D143" s="3"/>
      <c r="E143" s="3"/>
      <c r="F143" s="3"/>
      <c r="G143" s="3"/>
    </row>
    <row r="144" spans="1:7" x14ac:dyDescent="0.15">
      <c r="A144" s="3" t="s">
        <v>730</v>
      </c>
      <c r="B144" s="3"/>
      <c r="C144" s="3"/>
      <c r="D144" s="3"/>
      <c r="E144" s="3"/>
      <c r="F144" s="3"/>
      <c r="G144" s="3"/>
    </row>
    <row r="145" spans="1:7" x14ac:dyDescent="0.15">
      <c r="A145" s="3"/>
      <c r="B145" s="3"/>
      <c r="C145" s="3"/>
      <c r="D145" s="3"/>
      <c r="E145" s="3"/>
      <c r="F145" s="3"/>
      <c r="G145" s="3"/>
    </row>
    <row r="146" spans="1:7" x14ac:dyDescent="0.15">
      <c r="A146" s="3" t="s">
        <v>731</v>
      </c>
      <c r="B146" s="3"/>
      <c r="C146" s="3"/>
      <c r="D146" s="3"/>
      <c r="E146" s="3"/>
      <c r="F146" s="3"/>
      <c r="G146" s="3"/>
    </row>
    <row r="147" spans="1:7" x14ac:dyDescent="0.15">
      <c r="A147" s="3" t="s">
        <v>732</v>
      </c>
      <c r="B147" s="3"/>
      <c r="C147" s="3"/>
      <c r="D147" s="3"/>
      <c r="E147" s="3"/>
      <c r="F147" s="3"/>
      <c r="G147" s="3"/>
    </row>
    <row r="148" spans="1:7" x14ac:dyDescent="0.15">
      <c r="A148" s="3"/>
      <c r="B148" s="3"/>
      <c r="C148" s="3"/>
      <c r="D148" s="3"/>
      <c r="E148" s="3"/>
      <c r="F148" s="3"/>
      <c r="G148" s="3"/>
    </row>
    <row r="149" spans="1:7" x14ac:dyDescent="0.15">
      <c r="A149" s="3" t="s">
        <v>203</v>
      </c>
      <c r="B149" s="3"/>
      <c r="C149" s="3"/>
      <c r="D149" s="3"/>
      <c r="E149" s="3"/>
      <c r="F149" s="3"/>
      <c r="G149" s="3"/>
    </row>
    <row r="150" spans="1:7" x14ac:dyDescent="0.15">
      <c r="A150" s="3"/>
      <c r="B150" s="3"/>
      <c r="C150" s="3"/>
      <c r="D150" s="3"/>
      <c r="E150" s="3"/>
      <c r="F150" s="3"/>
      <c r="G150" s="3"/>
    </row>
    <row r="151" spans="1:7" x14ac:dyDescent="0.15">
      <c r="A151" s="3" t="s">
        <v>733</v>
      </c>
      <c r="B151" s="3"/>
      <c r="C151" s="3"/>
      <c r="D151" s="3"/>
      <c r="E151" s="3"/>
      <c r="F151" s="3"/>
      <c r="G151" s="3"/>
    </row>
    <row r="152" spans="1:7" x14ac:dyDescent="0.15">
      <c r="A152" s="3" t="s">
        <v>734</v>
      </c>
      <c r="B152" s="3"/>
      <c r="C152" s="3"/>
      <c r="D152" s="3"/>
      <c r="E152" s="3"/>
      <c r="F152" s="3"/>
      <c r="G152" s="3"/>
    </row>
    <row r="153" spans="1:7" x14ac:dyDescent="0.15">
      <c r="A153" s="3"/>
      <c r="B153" s="3"/>
      <c r="C153" s="3"/>
      <c r="D153" s="3"/>
      <c r="E153" s="3"/>
      <c r="F153" s="3"/>
      <c r="G153" s="3"/>
    </row>
    <row r="154" spans="1:7" x14ac:dyDescent="0.15">
      <c r="A154" s="3" t="s">
        <v>736</v>
      </c>
      <c r="B154" s="3"/>
      <c r="C154" s="3"/>
      <c r="D154" s="3"/>
      <c r="E154" s="3"/>
      <c r="F154" s="3"/>
      <c r="G154" s="3"/>
    </row>
    <row r="155" spans="1:7" ht="14" thickBot="1" x14ac:dyDescent="0.2">
      <c r="A155" s="10"/>
      <c r="B155" s="10"/>
      <c r="C155" s="10"/>
      <c r="D155" s="10"/>
      <c r="E155" s="10"/>
      <c r="F155" s="10"/>
      <c r="G155" s="10"/>
    </row>
    <row r="156" spans="1:7" ht="14" thickTop="1" x14ac:dyDescent="0.15">
      <c r="A156" s="3"/>
      <c r="B156" s="3"/>
      <c r="C156" s="3"/>
      <c r="D156" s="3"/>
      <c r="E156" s="3"/>
      <c r="F156" s="3"/>
      <c r="G156" s="3"/>
    </row>
    <row r="157" spans="1:7" ht="25" x14ac:dyDescent="0.25">
      <c r="A157" s="362" t="s">
        <v>737</v>
      </c>
      <c r="B157" s="362"/>
      <c r="C157" s="362"/>
      <c r="D157" s="362"/>
      <c r="E157" s="362"/>
      <c r="F157" s="362"/>
      <c r="G157" s="362"/>
    </row>
    <row r="158" spans="1:7" x14ac:dyDescent="0.15">
      <c r="A158" s="3"/>
      <c r="B158" s="3"/>
      <c r="C158" s="3"/>
      <c r="D158" s="3"/>
      <c r="E158" s="3"/>
      <c r="F158" s="3"/>
      <c r="G158" s="3"/>
    </row>
    <row r="159" spans="1:7" x14ac:dyDescent="0.15">
      <c r="A159" s="31" t="s">
        <v>358</v>
      </c>
      <c r="B159" s="3"/>
      <c r="C159" s="3"/>
      <c r="D159" s="3"/>
      <c r="E159" s="3"/>
      <c r="F159" s="3"/>
      <c r="G159" s="3"/>
    </row>
    <row r="160" spans="1:7" x14ac:dyDescent="0.15">
      <c r="A160" s="7" t="s">
        <v>359</v>
      </c>
      <c r="B160" s="3"/>
      <c r="C160" s="3"/>
      <c r="D160" s="3"/>
      <c r="E160" s="3"/>
      <c r="F160" s="3"/>
      <c r="G160" s="3"/>
    </row>
    <row r="161" spans="1:7" x14ac:dyDescent="0.15">
      <c r="A161" s="3"/>
      <c r="B161" s="3"/>
      <c r="C161" s="3"/>
      <c r="D161" s="3"/>
      <c r="E161" s="3"/>
      <c r="F161" s="3"/>
      <c r="G161" s="3"/>
    </row>
    <row r="162" spans="1:7" x14ac:dyDescent="0.15">
      <c r="A162" s="3"/>
      <c r="B162" s="3"/>
      <c r="C162" s="3"/>
      <c r="D162" s="3"/>
      <c r="E162" s="3"/>
      <c r="F162" s="3"/>
      <c r="G162" s="3"/>
    </row>
    <row r="163" spans="1:7" x14ac:dyDescent="0.15">
      <c r="A163" s="3"/>
      <c r="B163" s="3"/>
      <c r="C163" s="3"/>
      <c r="D163" s="3"/>
      <c r="E163" s="3"/>
      <c r="F163" s="3"/>
      <c r="G163" s="3"/>
    </row>
    <row r="164" spans="1:7" x14ac:dyDescent="0.15">
      <c r="A164" s="3"/>
      <c r="B164" s="3"/>
      <c r="C164" s="3"/>
      <c r="D164" s="3"/>
      <c r="E164" s="3"/>
      <c r="F164" s="3"/>
      <c r="G164" s="3"/>
    </row>
    <row r="165" spans="1:7" x14ac:dyDescent="0.15">
      <c r="A165" s="3"/>
      <c r="B165" s="3"/>
      <c r="C165" s="3"/>
      <c r="D165" s="3"/>
      <c r="E165" s="3"/>
      <c r="F165" s="3"/>
      <c r="G165" s="3"/>
    </row>
    <row r="166" spans="1:7" x14ac:dyDescent="0.15">
      <c r="A166" s="3"/>
      <c r="B166" s="3"/>
      <c r="C166" s="3"/>
      <c r="D166" s="3"/>
      <c r="E166" s="3"/>
      <c r="F166" s="3"/>
      <c r="G166" s="3"/>
    </row>
    <row r="167" spans="1:7" x14ac:dyDescent="0.15">
      <c r="A167" s="3"/>
      <c r="B167" s="3"/>
      <c r="C167" s="3"/>
      <c r="D167" s="3"/>
      <c r="E167" s="3"/>
      <c r="F167" s="3"/>
      <c r="G167" s="3"/>
    </row>
    <row r="168" spans="1:7" x14ac:dyDescent="0.15">
      <c r="A168" s="3"/>
      <c r="B168" s="3"/>
      <c r="C168" s="3"/>
      <c r="D168" s="3"/>
      <c r="E168" s="3"/>
      <c r="F168" s="3"/>
      <c r="G168" s="3"/>
    </row>
  </sheetData>
  <sheetProtection formatCells="0" selectLockedCells="1"/>
  <mergeCells count="4">
    <mergeCell ref="A1:G2"/>
    <mergeCell ref="H50:O50"/>
    <mergeCell ref="H51:O51"/>
    <mergeCell ref="A157:G157"/>
  </mergeCells>
  <phoneticPr fontId="2" type="noConversion"/>
  <pageMargins left="0.78740157499999996" right="0.78740157499999996" top="0.984251969" bottom="0.984251969" header="0.4921259845" footer="0.4921259845"/>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1"/>
  </sheetPr>
  <dimension ref="A1:G171"/>
  <sheetViews>
    <sheetView workbookViewId="0">
      <pane ySplit="2" topLeftCell="A130" activePane="bottomLeft" state="frozen"/>
      <selection pane="bottomLeft" activeCell="E70" sqref="E70"/>
    </sheetView>
  </sheetViews>
  <sheetFormatPr baseColWidth="10" defaultRowHeight="13" x14ac:dyDescent="0.15"/>
  <cols>
    <col min="2" max="2" width="12" customWidth="1"/>
  </cols>
  <sheetData>
    <row r="1" spans="1:7" x14ac:dyDescent="0.15">
      <c r="A1" s="356" t="s">
        <v>738</v>
      </c>
      <c r="B1" s="357"/>
      <c r="C1" s="357"/>
      <c r="D1" s="357"/>
      <c r="E1" s="357"/>
      <c r="F1" s="357"/>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x14ac:dyDescent="0.15">
      <c r="A5" s="3"/>
      <c r="B5" s="3"/>
      <c r="C5" s="3"/>
      <c r="D5" s="3"/>
      <c r="E5" s="3"/>
      <c r="F5" s="3"/>
      <c r="G5" s="3"/>
    </row>
    <row r="6" spans="1:7" x14ac:dyDescent="0.15">
      <c r="A6" s="3"/>
      <c r="B6" s="3"/>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3"/>
    </row>
    <row r="12" spans="1:7" x14ac:dyDescent="0.15">
      <c r="A12" s="3"/>
      <c r="B12" s="3"/>
      <c r="C12" s="3"/>
      <c r="D12" s="3"/>
      <c r="E12" s="3"/>
      <c r="F12" s="3"/>
      <c r="G12" s="3"/>
    </row>
    <row r="13" spans="1:7" x14ac:dyDescent="0.15">
      <c r="A13" s="3"/>
      <c r="B13" s="3"/>
      <c r="C13" s="3"/>
      <c r="D13" s="3"/>
      <c r="E13" s="3"/>
      <c r="F13" s="3"/>
      <c r="G13" s="3"/>
    </row>
    <row r="14" spans="1:7" x14ac:dyDescent="0.15">
      <c r="A14" s="3"/>
      <c r="B14" s="3"/>
      <c r="C14" s="3"/>
      <c r="D14" s="3"/>
      <c r="E14" s="3"/>
      <c r="F14" s="3"/>
      <c r="G14" s="3"/>
    </row>
    <row r="15" spans="1:7" x14ac:dyDescent="0.15">
      <c r="A15" s="3"/>
      <c r="B15" s="3"/>
      <c r="C15" s="3"/>
      <c r="D15" s="3"/>
      <c r="E15" s="3"/>
      <c r="F15" s="3"/>
      <c r="G15" s="3"/>
    </row>
    <row r="16" spans="1:7" x14ac:dyDescent="0.15">
      <c r="A16" s="3"/>
      <c r="B16" s="3"/>
      <c r="C16" s="3"/>
      <c r="D16" s="3"/>
      <c r="E16" s="3"/>
      <c r="F16" s="3"/>
      <c r="G16" s="3"/>
    </row>
    <row r="17" spans="1:7" x14ac:dyDescent="0.15">
      <c r="A17" s="3"/>
      <c r="B17" s="3"/>
      <c r="C17" s="3"/>
      <c r="D17" s="3"/>
      <c r="E17" s="3"/>
      <c r="F17" s="3"/>
      <c r="G17" s="3"/>
    </row>
    <row r="18" spans="1:7" x14ac:dyDescent="0.15">
      <c r="A18" s="3"/>
      <c r="B18" s="3"/>
      <c r="C18" s="3"/>
      <c r="D18" s="3"/>
      <c r="E18" s="3"/>
      <c r="F18" s="3"/>
      <c r="G18" s="3"/>
    </row>
    <row r="19" spans="1:7" x14ac:dyDescent="0.15">
      <c r="A19" s="3"/>
      <c r="B19" s="3"/>
      <c r="C19" s="3"/>
      <c r="D19" s="3"/>
      <c r="E19" s="3"/>
      <c r="F19" s="3"/>
      <c r="G19" s="3"/>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3"/>
      <c r="B25" s="3"/>
      <c r="C25" s="3"/>
      <c r="D25" s="3"/>
      <c r="E25" s="3"/>
      <c r="F25" s="3"/>
      <c r="G25" s="3"/>
    </row>
    <row r="26" spans="1:7" x14ac:dyDescent="0.15">
      <c r="A26" s="3"/>
      <c r="B26" s="3"/>
      <c r="C26" s="3"/>
      <c r="D26" s="3"/>
      <c r="E26" s="3"/>
      <c r="F26" s="3"/>
      <c r="G26" s="3"/>
    </row>
    <row r="27" spans="1:7" x14ac:dyDescent="0.15">
      <c r="A27" s="3"/>
      <c r="B27" s="3"/>
      <c r="C27" s="3"/>
      <c r="D27" s="3"/>
      <c r="E27" s="3"/>
      <c r="F27" s="3"/>
      <c r="G27" s="3"/>
    </row>
    <row r="28" spans="1:7" x14ac:dyDescent="0.15">
      <c r="A28" s="3"/>
      <c r="B28" s="3"/>
      <c r="C28" s="3"/>
      <c r="D28" s="3"/>
      <c r="E28" s="3"/>
      <c r="F28" s="3"/>
      <c r="G28" s="3"/>
    </row>
    <row r="29" spans="1:7" x14ac:dyDescent="0.15">
      <c r="A29" s="3"/>
      <c r="B29" s="3"/>
      <c r="C29" s="3"/>
      <c r="D29" s="3"/>
      <c r="E29" s="3"/>
      <c r="F29" s="3"/>
      <c r="G29" s="3"/>
    </row>
    <row r="30" spans="1:7" x14ac:dyDescent="0.15">
      <c r="A30" s="3"/>
      <c r="B30" s="3"/>
      <c r="C30" s="3"/>
      <c r="D30" s="3"/>
      <c r="E30" s="3"/>
      <c r="F30" s="3"/>
      <c r="G30" s="3"/>
    </row>
    <row r="31" spans="1:7" x14ac:dyDescent="0.15">
      <c r="A31" s="3"/>
      <c r="B31" s="3"/>
      <c r="C31" s="3"/>
      <c r="D31" s="3"/>
      <c r="E31" s="3"/>
      <c r="F31" s="3"/>
      <c r="G31" s="3"/>
    </row>
    <row r="32" spans="1:7" x14ac:dyDescent="0.15">
      <c r="A32" s="3"/>
      <c r="B32" s="3"/>
      <c r="C32" s="3"/>
      <c r="D32" s="3"/>
      <c r="E32" s="3"/>
      <c r="F32" s="3"/>
      <c r="G32" s="3"/>
    </row>
    <row r="33" spans="1:7" x14ac:dyDescent="0.15">
      <c r="A33" s="3"/>
      <c r="B33" s="3"/>
      <c r="C33" s="3"/>
      <c r="D33" s="3"/>
      <c r="E33" s="3"/>
      <c r="F33" s="3"/>
      <c r="G33" s="3"/>
    </row>
    <row r="34" spans="1:7" x14ac:dyDescent="0.15">
      <c r="A34" s="3"/>
      <c r="B34" s="3"/>
      <c r="C34" s="3"/>
      <c r="D34" s="3"/>
      <c r="E34" s="3"/>
      <c r="F34" s="3"/>
      <c r="G34" s="3"/>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row r="39" spans="1:7" x14ac:dyDescent="0.15">
      <c r="A39" s="3"/>
      <c r="B39" s="3"/>
      <c r="C39" s="3"/>
      <c r="D39" s="3"/>
      <c r="E39" s="3"/>
      <c r="F39" s="3"/>
      <c r="G39" s="3"/>
    </row>
    <row r="40" spans="1:7" x14ac:dyDescent="0.15">
      <c r="A40" s="3" t="s">
        <v>739</v>
      </c>
      <c r="B40" s="3"/>
      <c r="C40" s="3"/>
      <c r="D40" s="3"/>
      <c r="E40" s="3"/>
      <c r="F40" s="3"/>
      <c r="G40" s="3"/>
    </row>
    <row r="41" spans="1:7" x14ac:dyDescent="0.15">
      <c r="A41" s="3" t="s">
        <v>746</v>
      </c>
      <c r="B41" s="3"/>
      <c r="C41" s="3"/>
      <c r="D41" s="3"/>
      <c r="E41" s="3"/>
      <c r="F41" s="3"/>
      <c r="G41" s="3"/>
    </row>
    <row r="42" spans="1:7" x14ac:dyDescent="0.15">
      <c r="A42" s="3" t="s">
        <v>742</v>
      </c>
      <c r="B42" s="3"/>
      <c r="C42" s="3"/>
      <c r="D42" s="3"/>
      <c r="E42" s="3"/>
      <c r="F42" s="3"/>
      <c r="G42" s="3"/>
    </row>
    <row r="43" spans="1:7" x14ac:dyDescent="0.15">
      <c r="A43" s="3" t="s">
        <v>747</v>
      </c>
      <c r="B43" s="3"/>
      <c r="C43" s="3"/>
      <c r="D43" s="3"/>
      <c r="E43" s="3"/>
      <c r="F43" s="3"/>
      <c r="G43" s="3"/>
    </row>
    <row r="44" spans="1:7" x14ac:dyDescent="0.15">
      <c r="A44" s="3" t="s">
        <v>490</v>
      </c>
      <c r="B44" s="3"/>
      <c r="C44" s="3"/>
      <c r="D44" s="3"/>
      <c r="E44" s="3"/>
      <c r="F44" s="3"/>
      <c r="G44" s="3"/>
    </row>
    <row r="45" spans="1:7" x14ac:dyDescent="0.15">
      <c r="A45" s="3"/>
      <c r="B45" s="3"/>
      <c r="C45" s="3"/>
      <c r="D45" s="3"/>
      <c r="E45" s="3"/>
      <c r="F45" s="3"/>
      <c r="G45" s="3"/>
    </row>
    <row r="46" spans="1:7" x14ac:dyDescent="0.15">
      <c r="A46" s="3" t="s">
        <v>743</v>
      </c>
      <c r="B46" s="3"/>
      <c r="C46" s="3"/>
      <c r="D46" s="3"/>
      <c r="E46" s="3"/>
      <c r="F46" s="3"/>
      <c r="G46" s="3"/>
    </row>
    <row r="47" spans="1:7" x14ac:dyDescent="0.15">
      <c r="A47" s="3" t="s">
        <v>748</v>
      </c>
      <c r="B47" s="3"/>
      <c r="C47" s="3"/>
      <c r="D47" s="3"/>
      <c r="E47" s="3"/>
      <c r="F47" s="3"/>
      <c r="G47" s="3"/>
    </row>
    <row r="48" spans="1:7" x14ac:dyDescent="0.15">
      <c r="A48" s="3"/>
      <c r="B48" s="3"/>
      <c r="C48" s="3"/>
      <c r="D48" s="3"/>
      <c r="E48" s="3"/>
      <c r="F48" s="3"/>
      <c r="G48" s="3"/>
    </row>
    <row r="49" spans="1:7" x14ac:dyDescent="0.15">
      <c r="A49" s="44" t="s">
        <v>745</v>
      </c>
      <c r="B49" s="44"/>
      <c r="C49" s="44"/>
      <c r="D49" s="44"/>
      <c r="E49" s="44"/>
      <c r="F49" s="44"/>
      <c r="G49" s="44"/>
    </row>
    <row r="50" spans="1:7" x14ac:dyDescent="0.15">
      <c r="A50" s="44" t="s">
        <v>744</v>
      </c>
      <c r="B50" s="44"/>
      <c r="C50" s="44"/>
      <c r="D50" s="44"/>
      <c r="E50" s="44"/>
      <c r="F50" s="44"/>
      <c r="G50" s="44"/>
    </row>
    <row r="51" spans="1:7" x14ac:dyDescent="0.15">
      <c r="A51" s="3"/>
      <c r="B51" s="3"/>
      <c r="C51" s="3"/>
      <c r="D51" s="3"/>
      <c r="E51" s="3"/>
      <c r="F51" s="3"/>
      <c r="G51" s="3"/>
    </row>
    <row r="52" spans="1:7" x14ac:dyDescent="0.15">
      <c r="A52" s="1" t="s">
        <v>740</v>
      </c>
      <c r="B52" s="366" t="s">
        <v>741</v>
      </c>
      <c r="C52" s="367"/>
      <c r="D52" s="3"/>
      <c r="E52" s="3"/>
      <c r="F52" s="3"/>
      <c r="G52" s="3"/>
    </row>
    <row r="53" spans="1:7" x14ac:dyDescent="0.15">
      <c r="A53" s="149" t="s">
        <v>636</v>
      </c>
      <c r="B53" s="368" t="str">
        <f>IF(A53&lt;10,"kleiner 10","größer oder gleich 10")</f>
        <v>größer oder gleich 10</v>
      </c>
      <c r="C53" s="369"/>
      <c r="D53" s="3"/>
      <c r="E53" s="3"/>
      <c r="F53" s="3"/>
      <c r="G53" s="3"/>
    </row>
    <row r="54" spans="1:7" x14ac:dyDescent="0.15">
      <c r="A54" s="3"/>
      <c r="B54" s="3"/>
      <c r="C54" s="3"/>
      <c r="D54" s="3"/>
      <c r="E54" s="3"/>
      <c r="F54" s="3"/>
      <c r="G54" s="3"/>
    </row>
    <row r="55" spans="1:7" x14ac:dyDescent="0.15">
      <c r="A55" s="2" t="s">
        <v>558</v>
      </c>
      <c r="B55" s="3"/>
      <c r="C55" s="3"/>
      <c r="D55" s="3"/>
      <c r="E55" s="3"/>
      <c r="F55" s="3"/>
      <c r="G55" s="3"/>
    </row>
    <row r="56" spans="1:7" x14ac:dyDescent="0.15">
      <c r="A56" s="3"/>
      <c r="B56" s="3"/>
      <c r="C56" s="3"/>
      <c r="D56" s="3"/>
      <c r="E56" s="3"/>
      <c r="F56" s="3"/>
      <c r="G56" s="3"/>
    </row>
    <row r="57" spans="1:7" x14ac:dyDescent="0.15">
      <c r="A57" s="3" t="s">
        <v>772</v>
      </c>
      <c r="B57" s="3"/>
      <c r="C57" s="3"/>
      <c r="D57" s="3"/>
      <c r="E57" s="3"/>
      <c r="F57" s="3"/>
      <c r="G57" s="3"/>
    </row>
    <row r="58" spans="1:7" x14ac:dyDescent="0.15">
      <c r="A58" s="3" t="s">
        <v>773</v>
      </c>
      <c r="B58" s="3"/>
      <c r="C58" s="3"/>
      <c r="D58" s="3"/>
      <c r="E58" s="3"/>
      <c r="F58" s="3"/>
      <c r="G58" s="3"/>
    </row>
    <row r="59" spans="1:7" x14ac:dyDescent="0.15">
      <c r="A59" s="3" t="s">
        <v>774</v>
      </c>
      <c r="B59" s="3"/>
      <c r="C59" s="3"/>
      <c r="D59" s="3"/>
      <c r="E59" s="3"/>
      <c r="F59" s="3"/>
      <c r="G59" s="3"/>
    </row>
    <row r="60" spans="1:7" x14ac:dyDescent="0.15">
      <c r="A60" s="3" t="s">
        <v>775</v>
      </c>
      <c r="B60" s="3"/>
      <c r="C60" s="3"/>
      <c r="D60" s="3"/>
      <c r="E60" s="3"/>
      <c r="F60" s="3"/>
      <c r="G60" s="3"/>
    </row>
    <row r="61" spans="1:7" x14ac:dyDescent="0.15">
      <c r="A61" s="3" t="s">
        <v>776</v>
      </c>
      <c r="B61" s="3"/>
      <c r="C61" s="3"/>
      <c r="D61" s="3"/>
      <c r="E61" s="3"/>
      <c r="F61" s="3"/>
      <c r="G61" s="3"/>
    </row>
    <row r="62" spans="1:7" x14ac:dyDescent="0.15">
      <c r="A62" s="3"/>
      <c r="B62" s="3"/>
      <c r="C62" s="3"/>
      <c r="D62" s="3"/>
      <c r="E62" s="3"/>
      <c r="F62" s="3"/>
      <c r="G62" s="3"/>
    </row>
    <row r="63" spans="1:7" x14ac:dyDescent="0.15">
      <c r="A63" s="44" t="s">
        <v>777</v>
      </c>
      <c r="B63" s="44"/>
      <c r="C63" s="44"/>
      <c r="D63" s="44"/>
      <c r="E63" s="44"/>
      <c r="F63" s="3"/>
      <c r="G63" s="3"/>
    </row>
    <row r="64" spans="1:7" x14ac:dyDescent="0.15">
      <c r="A64" s="3"/>
      <c r="B64" s="3"/>
      <c r="C64" s="3"/>
      <c r="D64" s="3"/>
      <c r="E64" s="3"/>
      <c r="F64" s="3"/>
      <c r="G64" s="3"/>
    </row>
    <row r="65" spans="1:7" x14ac:dyDescent="0.15">
      <c r="A65" s="3" t="s">
        <v>778</v>
      </c>
      <c r="B65" s="3"/>
      <c r="C65" s="3"/>
      <c r="D65" s="3"/>
      <c r="E65" s="3"/>
      <c r="F65" s="3"/>
      <c r="G65" s="3"/>
    </row>
    <row r="66" spans="1:7" x14ac:dyDescent="0.15">
      <c r="A66" s="3" t="s">
        <v>779</v>
      </c>
      <c r="B66" s="3"/>
      <c r="C66" s="3"/>
      <c r="D66" s="3"/>
      <c r="E66" s="3"/>
      <c r="F66" s="3"/>
      <c r="G66" s="3"/>
    </row>
    <row r="67" spans="1:7" ht="14" thickBot="1" x14ac:dyDescent="0.2">
      <c r="A67" s="3"/>
      <c r="B67" s="3"/>
      <c r="C67" s="3"/>
      <c r="D67" s="3"/>
      <c r="E67" s="3"/>
      <c r="F67" s="3"/>
      <c r="G67" s="3"/>
    </row>
    <row r="68" spans="1:7" x14ac:dyDescent="0.15">
      <c r="A68" s="45" t="s">
        <v>749</v>
      </c>
      <c r="B68" s="46"/>
      <c r="C68" s="46"/>
      <c r="D68" s="46"/>
      <c r="E68" s="46"/>
      <c r="F68" s="47"/>
      <c r="G68" s="3"/>
    </row>
    <row r="69" spans="1:7" ht="14" thickBot="1" x14ac:dyDescent="0.2">
      <c r="A69" s="48"/>
      <c r="F69" s="49"/>
      <c r="G69" s="3"/>
    </row>
    <row r="70" spans="1:7" ht="14" thickBot="1" x14ac:dyDescent="0.2">
      <c r="A70" s="48" t="s">
        <v>750</v>
      </c>
      <c r="E70" s="164">
        <v>10</v>
      </c>
      <c r="F70" s="49"/>
      <c r="G70" s="3"/>
    </row>
    <row r="71" spans="1:7" x14ac:dyDescent="0.15">
      <c r="A71" s="48"/>
      <c r="F71" s="49"/>
      <c r="G71" s="3"/>
    </row>
    <row r="72" spans="1:7" x14ac:dyDescent="0.15">
      <c r="A72" s="48"/>
      <c r="B72" s="39" t="s">
        <v>751</v>
      </c>
      <c r="C72" s="39" t="s">
        <v>751</v>
      </c>
      <c r="D72" s="39" t="s">
        <v>751</v>
      </c>
      <c r="F72" s="49"/>
      <c r="G72" s="3"/>
    </row>
    <row r="73" spans="1:7" x14ac:dyDescent="0.15">
      <c r="A73" s="48"/>
      <c r="B73" s="38" t="s">
        <v>752</v>
      </c>
      <c r="C73" s="38" t="s">
        <v>753</v>
      </c>
      <c r="D73" s="38" t="s">
        <v>754</v>
      </c>
      <c r="E73" s="43" t="s">
        <v>755</v>
      </c>
      <c r="F73" s="53" t="s">
        <v>756</v>
      </c>
      <c r="G73" s="3"/>
    </row>
    <row r="74" spans="1:7" x14ac:dyDescent="0.15">
      <c r="A74" s="54" t="s">
        <v>757</v>
      </c>
      <c r="B74" s="14">
        <v>1</v>
      </c>
      <c r="C74" s="14">
        <v>3</v>
      </c>
      <c r="D74" s="14">
        <v>6</v>
      </c>
      <c r="E74" s="165" t="s">
        <v>609</v>
      </c>
      <c r="F74" s="166" t="s">
        <v>609</v>
      </c>
      <c r="G74" s="3"/>
    </row>
    <row r="75" spans="1:7" x14ac:dyDescent="0.15">
      <c r="A75" s="54" t="s">
        <v>758</v>
      </c>
      <c r="B75" s="14">
        <v>2</v>
      </c>
      <c r="C75" s="14">
        <v>4</v>
      </c>
      <c r="D75" s="14">
        <v>5</v>
      </c>
      <c r="E75" s="165" t="s">
        <v>609</v>
      </c>
      <c r="F75" s="166" t="s">
        <v>609</v>
      </c>
      <c r="G75" s="3"/>
    </row>
    <row r="76" spans="1:7" x14ac:dyDescent="0.15">
      <c r="A76" s="54" t="s">
        <v>759</v>
      </c>
      <c r="B76" s="14">
        <v>4</v>
      </c>
      <c r="C76" s="14">
        <v>6</v>
      </c>
      <c r="D76" s="14">
        <v>5</v>
      </c>
      <c r="E76" s="165" t="s">
        <v>609</v>
      </c>
      <c r="F76" s="166" t="s">
        <v>609</v>
      </c>
      <c r="G76" s="3"/>
    </row>
    <row r="77" spans="1:7" x14ac:dyDescent="0.15">
      <c r="A77" s="54" t="s">
        <v>760</v>
      </c>
      <c r="B77" s="14">
        <v>3</v>
      </c>
      <c r="C77" s="14">
        <v>5</v>
      </c>
      <c r="D77" s="14">
        <v>4</v>
      </c>
      <c r="E77" s="165" t="s">
        <v>609</v>
      </c>
      <c r="F77" s="166" t="s">
        <v>609</v>
      </c>
      <c r="G77" s="3"/>
    </row>
    <row r="78" spans="1:7" x14ac:dyDescent="0.15">
      <c r="A78" s="54" t="s">
        <v>761</v>
      </c>
      <c r="B78" s="14">
        <v>6</v>
      </c>
      <c r="C78" s="14">
        <v>2</v>
      </c>
      <c r="D78" s="14">
        <v>6</v>
      </c>
      <c r="E78" s="165" t="s">
        <v>609</v>
      </c>
      <c r="F78" s="166" t="s">
        <v>609</v>
      </c>
      <c r="G78" s="3"/>
    </row>
    <row r="79" spans="1:7" x14ac:dyDescent="0.15">
      <c r="A79" s="54" t="s">
        <v>762</v>
      </c>
      <c r="B79" s="14">
        <v>0</v>
      </c>
      <c r="C79" s="14">
        <v>5</v>
      </c>
      <c r="D79" s="14">
        <v>6</v>
      </c>
      <c r="E79" s="165" t="s">
        <v>609</v>
      </c>
      <c r="F79" s="166" t="s">
        <v>609</v>
      </c>
      <c r="G79" s="3"/>
    </row>
    <row r="80" spans="1:7" x14ac:dyDescent="0.15">
      <c r="A80" s="54" t="s">
        <v>763</v>
      </c>
      <c r="B80" s="14">
        <v>2</v>
      </c>
      <c r="C80" s="14">
        <v>4</v>
      </c>
      <c r="D80" s="14">
        <v>3</v>
      </c>
      <c r="E80" s="165" t="s">
        <v>609</v>
      </c>
      <c r="F80" s="166" t="s">
        <v>609</v>
      </c>
      <c r="G80" s="3"/>
    </row>
    <row r="81" spans="1:7" x14ac:dyDescent="0.15">
      <c r="A81" s="54" t="s">
        <v>764</v>
      </c>
      <c r="B81" s="14">
        <v>5</v>
      </c>
      <c r="C81" s="14">
        <v>1</v>
      </c>
      <c r="D81" s="14">
        <v>3</v>
      </c>
      <c r="E81" s="165" t="s">
        <v>609</v>
      </c>
      <c r="F81" s="166" t="s">
        <v>609</v>
      </c>
      <c r="G81" s="3"/>
    </row>
    <row r="82" spans="1:7" x14ac:dyDescent="0.15">
      <c r="A82" s="54" t="s">
        <v>765</v>
      </c>
      <c r="B82" s="14">
        <v>4</v>
      </c>
      <c r="C82" s="14">
        <v>6</v>
      </c>
      <c r="D82" s="14">
        <v>5</v>
      </c>
      <c r="E82" s="165" t="s">
        <v>609</v>
      </c>
      <c r="F82" s="166" t="s">
        <v>609</v>
      </c>
      <c r="G82" s="3"/>
    </row>
    <row r="83" spans="1:7" x14ac:dyDescent="0.15">
      <c r="A83" s="54" t="s">
        <v>766</v>
      </c>
      <c r="B83" s="14">
        <v>1</v>
      </c>
      <c r="C83" s="14">
        <v>3</v>
      </c>
      <c r="D83" s="14">
        <v>4</v>
      </c>
      <c r="E83" s="165" t="s">
        <v>609</v>
      </c>
      <c r="F83" s="166" t="s">
        <v>609</v>
      </c>
      <c r="G83" s="3"/>
    </row>
    <row r="84" spans="1:7" x14ac:dyDescent="0.15">
      <c r="A84" s="54" t="s">
        <v>767</v>
      </c>
      <c r="B84" s="14">
        <v>2</v>
      </c>
      <c r="C84" s="14">
        <v>6</v>
      </c>
      <c r="D84" s="14">
        <v>1</v>
      </c>
      <c r="E84" s="165" t="s">
        <v>609</v>
      </c>
      <c r="F84" s="166" t="s">
        <v>609</v>
      </c>
      <c r="G84" s="3"/>
    </row>
    <row r="85" spans="1:7" x14ac:dyDescent="0.15">
      <c r="A85" s="54" t="s">
        <v>768</v>
      </c>
      <c r="B85" s="14">
        <v>6</v>
      </c>
      <c r="C85" s="14">
        <v>5</v>
      </c>
      <c r="D85" s="14">
        <v>0</v>
      </c>
      <c r="E85" s="165" t="s">
        <v>609</v>
      </c>
      <c r="F85" s="166" t="s">
        <v>609</v>
      </c>
      <c r="G85" s="3"/>
    </row>
    <row r="86" spans="1:7" x14ac:dyDescent="0.15">
      <c r="A86" s="54" t="s">
        <v>769</v>
      </c>
      <c r="B86" s="14">
        <v>3</v>
      </c>
      <c r="C86" s="14">
        <v>5</v>
      </c>
      <c r="D86" s="14">
        <v>6</v>
      </c>
      <c r="E86" s="165" t="s">
        <v>609</v>
      </c>
      <c r="F86" s="166" t="s">
        <v>609</v>
      </c>
      <c r="G86" s="3"/>
    </row>
    <row r="87" spans="1:7" x14ac:dyDescent="0.15">
      <c r="A87" s="54" t="s">
        <v>599</v>
      </c>
      <c r="B87" s="14">
        <v>3</v>
      </c>
      <c r="C87" s="14">
        <v>4</v>
      </c>
      <c r="D87" s="14">
        <v>5</v>
      </c>
      <c r="E87" s="165" t="s">
        <v>609</v>
      </c>
      <c r="F87" s="166" t="s">
        <v>609</v>
      </c>
      <c r="G87" s="3"/>
    </row>
    <row r="88" spans="1:7" x14ac:dyDescent="0.15">
      <c r="A88" s="54" t="s">
        <v>770</v>
      </c>
      <c r="B88" s="14">
        <v>2</v>
      </c>
      <c r="C88" s="14">
        <v>6</v>
      </c>
      <c r="D88" s="14">
        <v>5</v>
      </c>
      <c r="E88" s="165" t="s">
        <v>609</v>
      </c>
      <c r="F88" s="166" t="s">
        <v>609</v>
      </c>
      <c r="G88" s="3"/>
    </row>
    <row r="89" spans="1:7" x14ac:dyDescent="0.15">
      <c r="A89" s="54" t="s">
        <v>771</v>
      </c>
      <c r="B89" s="14">
        <v>1</v>
      </c>
      <c r="C89" s="14">
        <v>3</v>
      </c>
      <c r="D89" s="14">
        <v>4</v>
      </c>
      <c r="E89" s="165" t="s">
        <v>609</v>
      </c>
      <c r="F89" s="166" t="s">
        <v>609</v>
      </c>
      <c r="G89" s="3"/>
    </row>
    <row r="90" spans="1:7" ht="14" thickBot="1" x14ac:dyDescent="0.2">
      <c r="A90" s="50"/>
      <c r="B90" s="51"/>
      <c r="C90" s="51"/>
      <c r="D90" s="51"/>
      <c r="E90" s="51"/>
      <c r="F90" s="52"/>
      <c r="G90" s="3"/>
    </row>
    <row r="91" spans="1:7" x14ac:dyDescent="0.15">
      <c r="A91" s="3"/>
      <c r="B91" s="3"/>
      <c r="C91" s="3"/>
      <c r="D91" s="3"/>
      <c r="E91" s="3"/>
      <c r="F91" s="3"/>
      <c r="G91" s="3"/>
    </row>
    <row r="92" spans="1:7" x14ac:dyDescent="0.15">
      <c r="A92" s="2" t="s">
        <v>568</v>
      </c>
      <c r="B92" s="3"/>
      <c r="C92" s="3"/>
      <c r="D92" s="3"/>
      <c r="E92" s="3"/>
      <c r="F92" s="3"/>
      <c r="G92" s="3"/>
    </row>
    <row r="93" spans="1:7" x14ac:dyDescent="0.15">
      <c r="A93" s="3"/>
      <c r="B93" s="3"/>
      <c r="C93" s="3"/>
      <c r="D93" s="3"/>
      <c r="E93" s="3"/>
      <c r="F93" s="3"/>
      <c r="G93" s="3"/>
    </row>
    <row r="94" spans="1:7" x14ac:dyDescent="0.15">
      <c r="A94" s="7" t="s">
        <v>780</v>
      </c>
      <c r="B94" s="3"/>
      <c r="C94" s="3"/>
      <c r="D94" s="3"/>
      <c r="E94" s="3"/>
      <c r="F94" s="3"/>
      <c r="G94" s="3"/>
    </row>
    <row r="95" spans="1:7" x14ac:dyDescent="0.15">
      <c r="A95" s="3" t="s">
        <v>781</v>
      </c>
      <c r="B95" s="3"/>
      <c r="C95" s="3"/>
      <c r="D95" s="3"/>
      <c r="E95" s="3"/>
      <c r="F95" s="3"/>
      <c r="G95" s="3"/>
    </row>
    <row r="96" spans="1:7" x14ac:dyDescent="0.15">
      <c r="A96" s="3" t="s">
        <v>782</v>
      </c>
      <c r="B96" s="3"/>
      <c r="C96" s="3"/>
      <c r="D96" s="3"/>
      <c r="E96" s="3"/>
      <c r="F96" s="3"/>
      <c r="G96" s="3"/>
    </row>
    <row r="97" spans="1:7" x14ac:dyDescent="0.15">
      <c r="A97" s="3" t="s">
        <v>783</v>
      </c>
      <c r="B97" s="3"/>
      <c r="C97" s="3"/>
      <c r="D97" s="3"/>
      <c r="E97" s="3"/>
      <c r="F97" s="3"/>
      <c r="G97" s="3"/>
    </row>
    <row r="98" spans="1:7" x14ac:dyDescent="0.15">
      <c r="A98" s="3" t="s">
        <v>784</v>
      </c>
      <c r="B98" s="3"/>
      <c r="C98" s="3"/>
      <c r="D98" s="3"/>
      <c r="E98" s="3"/>
      <c r="F98" s="3"/>
      <c r="G98" s="3"/>
    </row>
    <row r="99" spans="1:7" x14ac:dyDescent="0.15">
      <c r="A99" s="3"/>
      <c r="B99" s="3"/>
      <c r="C99" s="3"/>
      <c r="D99" s="3"/>
      <c r="E99" s="3"/>
      <c r="F99" s="3"/>
      <c r="G99" s="3"/>
    </row>
    <row r="100" spans="1:7" x14ac:dyDescent="0.15">
      <c r="A100" s="3" t="s">
        <v>785</v>
      </c>
      <c r="B100" s="3"/>
      <c r="C100" s="3"/>
      <c r="D100" s="3"/>
      <c r="E100" s="3"/>
      <c r="F100" s="3"/>
      <c r="G100" s="3"/>
    </row>
    <row r="101" spans="1:7" x14ac:dyDescent="0.15">
      <c r="A101" s="3"/>
      <c r="B101" s="3" t="s">
        <v>786</v>
      </c>
      <c r="C101" s="3"/>
      <c r="D101" s="3"/>
      <c r="E101" s="3"/>
      <c r="F101" s="3"/>
      <c r="G101" s="3"/>
    </row>
    <row r="102" spans="1:7" x14ac:dyDescent="0.15">
      <c r="A102" s="3"/>
      <c r="B102" s="3" t="str">
        <f>"544 - 391 =153"</f>
        <v>544 - 391 =153</v>
      </c>
      <c r="C102" s="3"/>
      <c r="D102" s="3"/>
      <c r="E102" s="3"/>
      <c r="F102" s="3"/>
      <c r="G102" s="3"/>
    </row>
    <row r="103" spans="1:7" x14ac:dyDescent="0.15">
      <c r="A103" s="3"/>
      <c r="B103" s="3" t="s">
        <v>786</v>
      </c>
      <c r="C103" s="3"/>
      <c r="D103" s="3"/>
      <c r="E103" s="3"/>
      <c r="F103" s="3"/>
      <c r="G103" s="3"/>
    </row>
    <row r="104" spans="1:7" x14ac:dyDescent="0.15">
      <c r="A104" s="3"/>
      <c r="B104" s="3" t="str">
        <f>"391 - 153 = 238"</f>
        <v>391 - 153 = 238</v>
      </c>
      <c r="C104" s="3"/>
      <c r="D104" s="3"/>
      <c r="E104" s="3"/>
      <c r="F104" s="3"/>
      <c r="G104" s="3"/>
    </row>
    <row r="105" spans="1:7" x14ac:dyDescent="0.15">
      <c r="A105" s="3"/>
      <c r="B105" s="3" t="s">
        <v>786</v>
      </c>
      <c r="C105" s="3"/>
      <c r="D105" s="3"/>
      <c r="E105" s="3"/>
      <c r="F105" s="3"/>
      <c r="G105" s="3"/>
    </row>
    <row r="106" spans="1:7" x14ac:dyDescent="0.15">
      <c r="A106" s="3"/>
      <c r="B106" s="3" t="str">
        <f>"238 - 153 = 85"</f>
        <v>238 - 153 = 85</v>
      </c>
      <c r="C106" s="3"/>
      <c r="D106" s="3"/>
      <c r="E106" s="3"/>
      <c r="F106" s="3"/>
      <c r="G106" s="3"/>
    </row>
    <row r="107" spans="1:7" x14ac:dyDescent="0.15">
      <c r="A107" s="3"/>
      <c r="B107" s="3" t="s">
        <v>786</v>
      </c>
      <c r="C107" s="3"/>
      <c r="D107" s="3"/>
      <c r="E107" s="3"/>
      <c r="F107" s="3"/>
      <c r="G107" s="3"/>
    </row>
    <row r="108" spans="1:7" x14ac:dyDescent="0.15">
      <c r="A108" s="3"/>
      <c r="B108" s="3" t="str">
        <f>"153 - 85 = 68"</f>
        <v>153 - 85 = 68</v>
      </c>
      <c r="C108" s="3"/>
      <c r="D108" s="3"/>
      <c r="E108" s="3"/>
      <c r="F108" s="3"/>
      <c r="G108" s="3"/>
    </row>
    <row r="109" spans="1:7" x14ac:dyDescent="0.15">
      <c r="A109" s="3"/>
      <c r="B109" s="3" t="s">
        <v>787</v>
      </c>
      <c r="C109" s="3"/>
      <c r="D109" s="3"/>
      <c r="E109" s="3"/>
      <c r="F109" s="3"/>
      <c r="G109" s="3"/>
    </row>
    <row r="110" spans="1:7" x14ac:dyDescent="0.15">
      <c r="A110" s="3"/>
      <c r="B110" s="3" t="str">
        <f>"85 - 68 = 17"</f>
        <v>85 - 68 = 17</v>
      </c>
      <c r="C110" s="3"/>
      <c r="D110" s="3"/>
      <c r="E110" s="3"/>
      <c r="F110" s="3"/>
      <c r="G110" s="3"/>
    </row>
    <row r="111" spans="1:7" x14ac:dyDescent="0.15">
      <c r="A111" s="3"/>
      <c r="B111" s="3" t="str">
        <f>"68 - 17 = 51"</f>
        <v>68 - 17 = 51</v>
      </c>
      <c r="C111" s="3"/>
      <c r="D111" s="3"/>
      <c r="E111" s="3"/>
      <c r="F111" s="3"/>
      <c r="G111" s="3"/>
    </row>
    <row r="112" spans="1:7" x14ac:dyDescent="0.15">
      <c r="A112" s="3"/>
      <c r="B112" s="3" t="str">
        <f>"51 - 17 = 34"</f>
        <v>51 - 17 = 34</v>
      </c>
      <c r="C112" s="3"/>
      <c r="D112" s="3"/>
      <c r="E112" s="3"/>
      <c r="F112" s="3"/>
      <c r="G112" s="3"/>
    </row>
    <row r="113" spans="1:7" x14ac:dyDescent="0.15">
      <c r="A113" s="3"/>
      <c r="B113" s="3" t="str">
        <f>"34 - 17 = 17"</f>
        <v>34 - 17 = 17</v>
      </c>
      <c r="C113" s="3"/>
      <c r="D113" s="3"/>
      <c r="E113" s="3"/>
      <c r="F113" s="3"/>
      <c r="G113" s="3"/>
    </row>
    <row r="114" spans="1:7" x14ac:dyDescent="0.15">
      <c r="A114" s="3"/>
      <c r="B114" s="3" t="str">
        <f>"17 - 17 = 0"</f>
        <v>17 - 17 = 0</v>
      </c>
      <c r="C114" s="3"/>
      <c r="D114" s="3"/>
      <c r="E114" s="3"/>
      <c r="F114" s="3"/>
      <c r="G114" s="3"/>
    </row>
    <row r="115" spans="1:7" x14ac:dyDescent="0.15">
      <c r="A115" s="3" t="s">
        <v>788</v>
      </c>
      <c r="B115" s="3"/>
      <c r="C115" s="3"/>
      <c r="D115" s="3"/>
      <c r="E115" s="3"/>
      <c r="F115" s="3"/>
      <c r="G115" s="3"/>
    </row>
    <row r="116" spans="1:7" x14ac:dyDescent="0.15">
      <c r="A116" s="3"/>
      <c r="B116" s="3"/>
      <c r="C116" s="3"/>
      <c r="D116" s="3"/>
      <c r="E116" s="3"/>
      <c r="F116" s="3"/>
      <c r="G116" s="3"/>
    </row>
    <row r="117" spans="1:7" x14ac:dyDescent="0.15">
      <c r="A117" s="3" t="s">
        <v>789</v>
      </c>
      <c r="B117" s="3"/>
      <c r="C117" s="3"/>
      <c r="D117" s="3"/>
      <c r="E117" s="3"/>
      <c r="F117" s="3"/>
      <c r="G117" s="3"/>
    </row>
    <row r="118" spans="1:7" x14ac:dyDescent="0.15">
      <c r="A118" s="3" t="s">
        <v>800</v>
      </c>
      <c r="B118" s="3"/>
      <c r="C118" s="3"/>
      <c r="D118" s="3"/>
      <c r="E118" s="3"/>
      <c r="F118" s="3"/>
      <c r="G118" s="3"/>
    </row>
    <row r="119" spans="1:7" x14ac:dyDescent="0.15">
      <c r="A119" s="3"/>
      <c r="B119" s="3"/>
      <c r="C119" s="3"/>
      <c r="D119" s="3"/>
      <c r="E119" s="3"/>
      <c r="F119" s="3"/>
      <c r="G119" s="3"/>
    </row>
    <row r="120" spans="1:7" x14ac:dyDescent="0.15">
      <c r="A120" s="3"/>
      <c r="B120" s="3"/>
      <c r="C120" s="3"/>
      <c r="D120" s="3"/>
      <c r="E120" s="3"/>
      <c r="F120" s="3"/>
      <c r="G120" s="3"/>
    </row>
    <row r="121" spans="1:7" x14ac:dyDescent="0.15">
      <c r="A121" s="3" t="s">
        <v>797</v>
      </c>
      <c r="B121" s="3"/>
      <c r="C121" s="3"/>
      <c r="D121" s="3"/>
      <c r="E121" s="3"/>
      <c r="F121" s="3"/>
      <c r="G121" s="3"/>
    </row>
    <row r="122" spans="1:7" x14ac:dyDescent="0.15">
      <c r="A122" s="3" t="s">
        <v>798</v>
      </c>
      <c r="B122" s="3"/>
      <c r="C122" s="3"/>
      <c r="D122" s="3"/>
      <c r="E122" s="3"/>
      <c r="F122" s="3"/>
      <c r="G122" s="3"/>
    </row>
    <row r="123" spans="1:7" x14ac:dyDescent="0.15">
      <c r="A123" s="3" t="s">
        <v>799</v>
      </c>
      <c r="B123" s="3"/>
      <c r="C123" s="3"/>
      <c r="D123" s="3"/>
      <c r="E123" s="3"/>
      <c r="F123" s="3"/>
      <c r="G123" s="3"/>
    </row>
    <row r="124" spans="1:7" x14ac:dyDescent="0.15">
      <c r="A124" s="3" t="s">
        <v>801</v>
      </c>
      <c r="B124" s="3"/>
      <c r="C124" s="3"/>
      <c r="D124" s="3"/>
      <c r="E124" s="3"/>
      <c r="F124" s="3"/>
      <c r="G124" s="3"/>
    </row>
    <row r="125" spans="1:7" x14ac:dyDescent="0.15">
      <c r="A125" s="3"/>
      <c r="B125" s="3"/>
      <c r="C125" s="3"/>
      <c r="D125" s="3"/>
      <c r="E125" s="3"/>
      <c r="F125" s="3"/>
      <c r="G125" s="3"/>
    </row>
    <row r="126" spans="1:7" x14ac:dyDescent="0.15">
      <c r="A126" s="14" t="s">
        <v>790</v>
      </c>
      <c r="B126" s="14" t="s">
        <v>791</v>
      </c>
      <c r="F126" s="3"/>
      <c r="G126" s="3"/>
    </row>
    <row r="127" spans="1:7" x14ac:dyDescent="0.15">
      <c r="A127" s="134">
        <v>354</v>
      </c>
      <c r="B127" s="134">
        <v>222</v>
      </c>
      <c r="F127" s="3"/>
      <c r="G127" s="3"/>
    </row>
    <row r="128" spans="1:7" x14ac:dyDescent="0.15">
      <c r="F128" s="3"/>
      <c r="G128" s="3"/>
    </row>
    <row r="129" spans="1:7" x14ac:dyDescent="0.15">
      <c r="A129" s="9" t="s">
        <v>792</v>
      </c>
      <c r="B129" s="9" t="s">
        <v>793</v>
      </c>
      <c r="C129" s="9" t="s">
        <v>794</v>
      </c>
      <c r="D129" s="9" t="s">
        <v>795</v>
      </c>
      <c r="E129" s="9" t="s">
        <v>796</v>
      </c>
      <c r="F129" s="3"/>
      <c r="G129" s="3"/>
    </row>
    <row r="130" spans="1:7" x14ac:dyDescent="0.15">
      <c r="A130" s="129">
        <v>1</v>
      </c>
      <c r="B130" s="167" t="s">
        <v>609</v>
      </c>
      <c r="C130" s="167" t="s">
        <v>609</v>
      </c>
      <c r="D130" s="167" t="s">
        <v>609</v>
      </c>
      <c r="E130" s="167" t="s">
        <v>609</v>
      </c>
      <c r="F130" s="3"/>
      <c r="G130" s="3"/>
    </row>
    <row r="131" spans="1:7" x14ac:dyDescent="0.15">
      <c r="A131" s="129">
        <v>2</v>
      </c>
      <c r="B131" s="167" t="s">
        <v>609</v>
      </c>
      <c r="C131" s="167" t="s">
        <v>609</v>
      </c>
      <c r="D131" s="167" t="s">
        <v>609</v>
      </c>
      <c r="E131" s="167" t="s">
        <v>609</v>
      </c>
      <c r="F131" s="3"/>
      <c r="G131" s="3"/>
    </row>
    <row r="132" spans="1:7" x14ac:dyDescent="0.15">
      <c r="A132" s="129">
        <v>3</v>
      </c>
      <c r="B132" s="167" t="s">
        <v>609</v>
      </c>
      <c r="C132" s="167" t="s">
        <v>609</v>
      </c>
      <c r="D132" s="167" t="s">
        <v>609</v>
      </c>
      <c r="E132" s="167" t="s">
        <v>609</v>
      </c>
      <c r="F132" s="3"/>
      <c r="G132" s="3"/>
    </row>
    <row r="133" spans="1:7" x14ac:dyDescent="0.15">
      <c r="A133" s="129">
        <v>4</v>
      </c>
      <c r="B133" s="167" t="s">
        <v>609</v>
      </c>
      <c r="C133" s="167" t="s">
        <v>609</v>
      </c>
      <c r="D133" s="167" t="s">
        <v>609</v>
      </c>
      <c r="E133" s="167" t="s">
        <v>609</v>
      </c>
      <c r="F133" s="3"/>
      <c r="G133" s="3"/>
    </row>
    <row r="134" spans="1:7" x14ac:dyDescent="0.15">
      <c r="A134" s="129">
        <v>5</v>
      </c>
      <c r="B134" s="167" t="s">
        <v>609</v>
      </c>
      <c r="C134" s="167" t="s">
        <v>609</v>
      </c>
      <c r="D134" s="167" t="s">
        <v>609</v>
      </c>
      <c r="E134" s="167" t="s">
        <v>609</v>
      </c>
      <c r="F134" s="3"/>
      <c r="G134" s="3"/>
    </row>
    <row r="135" spans="1:7" x14ac:dyDescent="0.15">
      <c r="A135" s="129">
        <v>6</v>
      </c>
      <c r="B135" s="167" t="s">
        <v>609</v>
      </c>
      <c r="C135" s="167" t="s">
        <v>609</v>
      </c>
      <c r="D135" s="167" t="s">
        <v>609</v>
      </c>
      <c r="E135" s="167" t="s">
        <v>609</v>
      </c>
      <c r="F135" s="3"/>
      <c r="G135" s="3"/>
    </row>
    <row r="136" spans="1:7" x14ac:dyDescent="0.15">
      <c r="A136" s="129">
        <v>7</v>
      </c>
      <c r="B136" s="167" t="s">
        <v>609</v>
      </c>
      <c r="C136" s="167" t="s">
        <v>609</v>
      </c>
      <c r="D136" s="167" t="s">
        <v>609</v>
      </c>
      <c r="E136" s="167" t="s">
        <v>609</v>
      </c>
      <c r="F136" s="3"/>
      <c r="G136" s="3"/>
    </row>
    <row r="137" spans="1:7" x14ac:dyDescent="0.15">
      <c r="A137" s="129">
        <v>8</v>
      </c>
      <c r="B137" s="167" t="s">
        <v>609</v>
      </c>
      <c r="C137" s="167" t="s">
        <v>609</v>
      </c>
      <c r="D137" s="167" t="s">
        <v>609</v>
      </c>
      <c r="E137" s="167" t="s">
        <v>609</v>
      </c>
      <c r="F137" s="3"/>
      <c r="G137" s="3"/>
    </row>
    <row r="138" spans="1:7" x14ac:dyDescent="0.15">
      <c r="A138" s="129">
        <v>9</v>
      </c>
      <c r="B138" s="167" t="s">
        <v>609</v>
      </c>
      <c r="C138" s="167" t="s">
        <v>609</v>
      </c>
      <c r="D138" s="167" t="s">
        <v>609</v>
      </c>
      <c r="E138" s="167" t="s">
        <v>609</v>
      </c>
      <c r="F138" s="3"/>
      <c r="G138" s="3"/>
    </row>
    <row r="139" spans="1:7" x14ac:dyDescent="0.15">
      <c r="A139" s="129">
        <v>10</v>
      </c>
      <c r="B139" s="167" t="s">
        <v>609</v>
      </c>
      <c r="C139" s="167" t="s">
        <v>609</v>
      </c>
      <c r="D139" s="167" t="s">
        <v>609</v>
      </c>
      <c r="E139" s="167" t="s">
        <v>609</v>
      </c>
      <c r="F139" s="3"/>
      <c r="G139" s="3"/>
    </row>
    <row r="140" spans="1:7" x14ac:dyDescent="0.15">
      <c r="A140" s="129"/>
      <c r="B140" s="129"/>
      <c r="C140" s="129"/>
      <c r="D140" s="129"/>
      <c r="E140" s="129"/>
      <c r="F140" s="3"/>
      <c r="G140" s="3"/>
    </row>
    <row r="141" spans="1:7" x14ac:dyDescent="0.15">
      <c r="A141" s="129"/>
      <c r="B141" s="129"/>
      <c r="C141" s="129"/>
      <c r="D141" s="129"/>
      <c r="E141" s="129"/>
      <c r="F141" s="3"/>
      <c r="G141" s="3"/>
    </row>
    <row r="142" spans="1:7" x14ac:dyDescent="0.15">
      <c r="A142" s="129"/>
      <c r="B142" s="129"/>
      <c r="C142" s="129"/>
      <c r="D142" s="129"/>
      <c r="E142" s="129"/>
      <c r="F142" s="3"/>
      <c r="G142" s="3"/>
    </row>
    <row r="143" spans="1:7" x14ac:dyDescent="0.15">
      <c r="A143" s="129"/>
      <c r="B143" s="129"/>
      <c r="C143" s="129"/>
      <c r="D143" s="129"/>
      <c r="E143" s="129"/>
      <c r="F143" s="3"/>
      <c r="G143" s="3"/>
    </row>
    <row r="144" spans="1:7" x14ac:dyDescent="0.15">
      <c r="A144" s="129"/>
      <c r="B144" s="129"/>
      <c r="C144" s="129"/>
      <c r="D144" s="129"/>
      <c r="E144" s="129"/>
      <c r="F144" s="3"/>
      <c r="G144" s="3"/>
    </row>
    <row r="145" spans="1:7" x14ac:dyDescent="0.15">
      <c r="A145" s="129"/>
      <c r="B145" s="129"/>
      <c r="C145" s="129"/>
      <c r="D145" s="129"/>
      <c r="E145" s="129"/>
      <c r="F145" s="3"/>
      <c r="G145" s="3"/>
    </row>
    <row r="146" spans="1:7" x14ac:dyDescent="0.15">
      <c r="A146" s="129"/>
      <c r="B146" s="129"/>
      <c r="C146" s="129"/>
      <c r="D146" s="129"/>
      <c r="E146" s="129"/>
      <c r="F146" s="3"/>
      <c r="G146" s="3"/>
    </row>
    <row r="147" spans="1:7" x14ac:dyDescent="0.15">
      <c r="A147" s="129"/>
      <c r="B147" s="129"/>
      <c r="C147" s="129"/>
      <c r="D147" s="129"/>
      <c r="E147" s="129"/>
      <c r="F147" s="3"/>
      <c r="G147" s="3"/>
    </row>
    <row r="148" spans="1:7" x14ac:dyDescent="0.15">
      <c r="A148" s="129"/>
      <c r="B148" s="129"/>
      <c r="C148" s="129"/>
      <c r="D148" s="129"/>
      <c r="E148" s="129"/>
      <c r="F148" s="3"/>
      <c r="G148" s="3"/>
    </row>
    <row r="149" spans="1:7" x14ac:dyDescent="0.15">
      <c r="A149" s="129"/>
      <c r="B149" s="129"/>
      <c r="C149" s="129"/>
      <c r="D149" s="129"/>
      <c r="E149" s="129"/>
      <c r="F149" s="3"/>
      <c r="G149" s="3"/>
    </row>
    <row r="150" spans="1:7" x14ac:dyDescent="0.15">
      <c r="A150" s="129"/>
      <c r="B150" s="129"/>
      <c r="C150" s="129"/>
      <c r="D150" s="129"/>
      <c r="E150" s="129"/>
      <c r="F150" s="3"/>
      <c r="G150" s="3"/>
    </row>
    <row r="151" spans="1:7" x14ac:dyDescent="0.15">
      <c r="A151" s="129"/>
      <c r="B151" s="129"/>
      <c r="C151" s="129"/>
      <c r="D151" s="129"/>
      <c r="E151" s="129"/>
      <c r="F151" s="3"/>
      <c r="G151" s="3"/>
    </row>
    <row r="152" spans="1:7" x14ac:dyDescent="0.15">
      <c r="A152" s="129"/>
      <c r="B152" s="129"/>
      <c r="C152" s="129"/>
      <c r="D152" s="129"/>
      <c r="E152" s="129"/>
      <c r="F152" s="3"/>
      <c r="G152" s="3"/>
    </row>
    <row r="153" spans="1:7" x14ac:dyDescent="0.15">
      <c r="A153" s="129"/>
      <c r="B153" s="129"/>
      <c r="C153" s="129"/>
      <c r="D153" s="129"/>
      <c r="E153" s="129"/>
      <c r="F153" s="3"/>
      <c r="G153" s="3"/>
    </row>
    <row r="154" spans="1:7" x14ac:dyDescent="0.15">
      <c r="A154" s="129"/>
      <c r="B154" s="129"/>
      <c r="C154" s="129"/>
      <c r="D154" s="129"/>
      <c r="E154" s="129"/>
      <c r="F154" s="3"/>
      <c r="G154" s="3"/>
    </row>
    <row r="155" spans="1:7" x14ac:dyDescent="0.15">
      <c r="A155" s="131"/>
      <c r="B155" s="131"/>
      <c r="C155" s="131"/>
      <c r="D155" s="131"/>
      <c r="E155" s="131"/>
      <c r="F155" s="3"/>
      <c r="G155" s="3"/>
    </row>
    <row r="156" spans="1:7" x14ac:dyDescent="0.15">
      <c r="A156" s="131" t="s">
        <v>491</v>
      </c>
      <c r="B156" s="131"/>
      <c r="C156" s="131"/>
      <c r="D156" s="131"/>
      <c r="E156" s="131"/>
      <c r="F156" s="3"/>
      <c r="G156" s="3"/>
    </row>
    <row r="157" spans="1:7" x14ac:dyDescent="0.15">
      <c r="A157" s="131"/>
      <c r="B157" s="131"/>
      <c r="C157" s="131"/>
      <c r="D157" s="131"/>
      <c r="E157" s="131"/>
      <c r="F157" s="3"/>
      <c r="G157" s="3"/>
    </row>
    <row r="158" spans="1:7" ht="14" thickBot="1" x14ac:dyDescent="0.2">
      <c r="A158" s="10"/>
      <c r="B158" s="10"/>
      <c r="C158" s="10"/>
      <c r="D158" s="10"/>
      <c r="E158" s="10"/>
      <c r="F158" s="10"/>
      <c r="G158" s="10"/>
    </row>
    <row r="159" spans="1:7" ht="14" thickTop="1" x14ac:dyDescent="0.15">
      <c r="A159" s="3"/>
      <c r="B159" s="3"/>
      <c r="C159" s="3"/>
      <c r="D159" s="3"/>
      <c r="E159" s="3"/>
      <c r="F159" s="3"/>
      <c r="G159" s="3"/>
    </row>
    <row r="160" spans="1:7" ht="25" x14ac:dyDescent="0.25">
      <c r="A160" s="362" t="s">
        <v>802</v>
      </c>
      <c r="B160" s="362"/>
      <c r="C160" s="362"/>
      <c r="D160" s="362"/>
      <c r="E160" s="362"/>
      <c r="F160" s="362"/>
      <c r="G160" s="362"/>
    </row>
    <row r="161" spans="1:7" x14ac:dyDescent="0.15">
      <c r="A161" s="3"/>
      <c r="B161" s="3"/>
      <c r="C161" s="3"/>
      <c r="D161" s="3"/>
      <c r="E161" s="3"/>
      <c r="F161" s="3"/>
      <c r="G161" s="3"/>
    </row>
    <row r="162" spans="1:7" x14ac:dyDescent="0.15">
      <c r="A162" s="31" t="s">
        <v>360</v>
      </c>
      <c r="B162" s="3"/>
      <c r="C162" s="3"/>
      <c r="D162" s="3"/>
      <c r="E162" s="3"/>
      <c r="F162" s="3"/>
      <c r="G162" s="3"/>
    </row>
    <row r="163" spans="1:7" x14ac:dyDescent="0.15">
      <c r="A163" s="7" t="s">
        <v>361</v>
      </c>
      <c r="B163" s="3"/>
      <c r="C163" s="3"/>
      <c r="D163" s="3"/>
      <c r="E163" s="3"/>
      <c r="F163" s="3"/>
      <c r="G163" s="3"/>
    </row>
    <row r="164" spans="1:7" x14ac:dyDescent="0.15">
      <c r="A164" s="3"/>
      <c r="B164" s="3"/>
      <c r="C164" s="3"/>
      <c r="D164" s="3"/>
      <c r="E164" s="3"/>
      <c r="F164" s="3"/>
      <c r="G164" s="3"/>
    </row>
    <row r="165" spans="1:7" x14ac:dyDescent="0.15">
      <c r="A165" s="3"/>
      <c r="B165" s="3"/>
      <c r="C165" s="3"/>
      <c r="D165" s="3"/>
      <c r="E165" s="3"/>
      <c r="F165" s="3"/>
      <c r="G165" s="3"/>
    </row>
    <row r="166" spans="1:7" x14ac:dyDescent="0.15">
      <c r="A166" s="3"/>
      <c r="B166" s="3"/>
      <c r="C166" s="3"/>
      <c r="D166" s="3"/>
      <c r="E166" s="3"/>
      <c r="F166" s="3"/>
      <c r="G166" s="3"/>
    </row>
    <row r="167" spans="1:7" x14ac:dyDescent="0.15">
      <c r="A167" s="3"/>
      <c r="B167" s="3"/>
      <c r="C167" s="3"/>
      <c r="D167" s="3"/>
      <c r="E167" s="3"/>
      <c r="F167" s="3"/>
      <c r="G167" s="3"/>
    </row>
    <row r="168" spans="1:7" x14ac:dyDescent="0.15">
      <c r="A168" s="3"/>
      <c r="B168" s="3"/>
      <c r="C168" s="3"/>
      <c r="D168" s="3"/>
      <c r="E168" s="3"/>
      <c r="F168" s="3"/>
      <c r="G168" s="3"/>
    </row>
    <row r="169" spans="1:7" x14ac:dyDescent="0.15">
      <c r="A169" s="3"/>
      <c r="B169" s="3"/>
      <c r="C169" s="3"/>
      <c r="D169" s="3"/>
      <c r="E169" s="3"/>
      <c r="F169" s="3"/>
      <c r="G169" s="3"/>
    </row>
    <row r="170" spans="1:7" x14ac:dyDescent="0.15">
      <c r="A170" s="3"/>
      <c r="B170" s="3"/>
      <c r="C170" s="3"/>
      <c r="D170" s="3"/>
      <c r="E170" s="3"/>
      <c r="F170" s="3"/>
      <c r="G170" s="3"/>
    </row>
    <row r="171" spans="1:7" x14ac:dyDescent="0.15">
      <c r="A171" s="3"/>
      <c r="B171" s="3"/>
      <c r="C171" s="3"/>
      <c r="D171" s="3"/>
      <c r="E171" s="3"/>
      <c r="F171" s="3"/>
      <c r="G171" s="3"/>
    </row>
  </sheetData>
  <sheetProtection sheet="1" objects="1" scenarios="1" formatCells="0" selectLockedCells="1"/>
  <mergeCells count="4">
    <mergeCell ref="A1:G2"/>
    <mergeCell ref="A160:G160"/>
    <mergeCell ref="B52:C52"/>
    <mergeCell ref="B53:C53"/>
  </mergeCells>
  <phoneticPr fontId="2" type="noConversion"/>
  <pageMargins left="0.78740157499999996" right="0.78740157499999996" top="0.984251969" bottom="0.984251969" header="0.4921259845" footer="0.4921259845"/>
  <pageSetup paperSize="9" orientation="portrait" horizontalDpi="300" verticalDpi="300"/>
  <headerFooter alignWithMargins="0"/>
  <ignoredErrors>
    <ignoredError sqref="B53" unlockedFormula="1"/>
  </ignoredErrors>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1"/>
  </sheetPr>
  <dimension ref="A1:O205"/>
  <sheetViews>
    <sheetView workbookViewId="0">
      <pane ySplit="2" topLeftCell="A3" activePane="bottomLeft" state="frozen"/>
      <selection pane="bottomLeft" activeCell="A75" sqref="A75"/>
    </sheetView>
  </sheetViews>
  <sheetFormatPr baseColWidth="10" defaultRowHeight="13" x14ac:dyDescent="0.15"/>
  <sheetData>
    <row r="1" spans="1:7" x14ac:dyDescent="0.15">
      <c r="A1" s="356" t="s">
        <v>803</v>
      </c>
      <c r="B1" s="357"/>
      <c r="C1" s="357"/>
      <c r="D1" s="357"/>
      <c r="E1" s="357"/>
      <c r="F1" s="376"/>
      <c r="G1" s="358"/>
    </row>
    <row r="2" spans="1:7" x14ac:dyDescent="0.15">
      <c r="A2" s="359"/>
      <c r="B2" s="360"/>
      <c r="C2" s="360"/>
      <c r="D2" s="360"/>
      <c r="E2" s="360"/>
      <c r="F2" s="360"/>
      <c r="G2" s="361"/>
    </row>
    <row r="3" spans="1:7" x14ac:dyDescent="0.15">
      <c r="A3" s="3"/>
      <c r="B3" s="3"/>
      <c r="C3" s="3"/>
      <c r="D3" s="3"/>
      <c r="E3" s="3"/>
      <c r="F3" s="3"/>
      <c r="G3" s="3"/>
    </row>
    <row r="4" spans="1:7" x14ac:dyDescent="0.15">
      <c r="A4" s="3"/>
      <c r="B4" s="3"/>
      <c r="C4" s="3"/>
      <c r="D4" s="3"/>
      <c r="E4" s="3"/>
      <c r="F4" s="3"/>
      <c r="G4" s="3"/>
    </row>
    <row r="5" spans="1:7" x14ac:dyDescent="0.15">
      <c r="A5" s="3"/>
      <c r="B5" s="3"/>
      <c r="C5" s="3"/>
      <c r="D5" s="3"/>
      <c r="E5" s="3"/>
      <c r="F5" s="3"/>
      <c r="G5" s="3"/>
    </row>
    <row r="6" spans="1:7" x14ac:dyDescent="0.15">
      <c r="A6" s="3"/>
      <c r="B6" s="3"/>
      <c r="C6" s="3"/>
      <c r="D6" s="3"/>
      <c r="E6" s="3"/>
      <c r="F6" s="3"/>
      <c r="G6" s="3"/>
    </row>
    <row r="7" spans="1:7" x14ac:dyDescent="0.15">
      <c r="A7" s="3"/>
      <c r="B7" s="3"/>
      <c r="C7" s="3"/>
      <c r="D7" s="3"/>
      <c r="E7" s="3"/>
      <c r="F7" s="3"/>
      <c r="G7" s="3"/>
    </row>
    <row r="8" spans="1:7" x14ac:dyDescent="0.15">
      <c r="A8" s="3"/>
      <c r="B8" s="3"/>
      <c r="C8" s="3"/>
      <c r="D8" s="3"/>
      <c r="E8" s="3"/>
      <c r="F8" s="3"/>
      <c r="G8" s="3"/>
    </row>
    <row r="9" spans="1:7" x14ac:dyDescent="0.15">
      <c r="A9" s="3"/>
      <c r="B9" s="3"/>
      <c r="C9" s="3"/>
      <c r="D9" s="3"/>
      <c r="E9" s="3"/>
      <c r="F9" s="3"/>
      <c r="G9" s="3"/>
    </row>
    <row r="10" spans="1:7" x14ac:dyDescent="0.15">
      <c r="A10" s="3"/>
      <c r="B10" s="3"/>
      <c r="C10" s="3"/>
      <c r="D10" s="3"/>
      <c r="E10" s="3"/>
      <c r="F10" s="3"/>
      <c r="G10" s="3"/>
    </row>
    <row r="11" spans="1:7" x14ac:dyDescent="0.15">
      <c r="A11" s="3"/>
      <c r="B11" s="3"/>
      <c r="C11" s="3"/>
      <c r="D11" s="3"/>
      <c r="E11" s="3"/>
      <c r="F11" s="3"/>
      <c r="G11" s="3"/>
    </row>
    <row r="12" spans="1:7" x14ac:dyDescent="0.15">
      <c r="A12" s="3"/>
      <c r="B12" s="3"/>
      <c r="C12" s="3"/>
      <c r="D12" s="3"/>
      <c r="E12" s="3"/>
      <c r="F12" s="3"/>
      <c r="G12" s="3"/>
    </row>
    <row r="13" spans="1:7" x14ac:dyDescent="0.15">
      <c r="A13" s="3"/>
      <c r="B13" s="3"/>
      <c r="C13" s="3"/>
      <c r="D13" s="3"/>
      <c r="E13" s="3"/>
      <c r="F13" s="3"/>
      <c r="G13" s="3"/>
    </row>
    <row r="14" spans="1:7" x14ac:dyDescent="0.15">
      <c r="A14" s="3"/>
      <c r="B14" s="3"/>
      <c r="C14" s="3"/>
      <c r="D14" s="3"/>
      <c r="E14" s="3"/>
      <c r="F14" s="3"/>
      <c r="G14" s="3"/>
    </row>
    <row r="15" spans="1:7" x14ac:dyDescent="0.15">
      <c r="A15" s="3"/>
      <c r="B15" s="3"/>
      <c r="C15" s="3"/>
      <c r="D15" s="3"/>
      <c r="E15" s="3"/>
      <c r="F15" s="3"/>
      <c r="G15" s="3"/>
    </row>
    <row r="16" spans="1:7" x14ac:dyDescent="0.15">
      <c r="A16" s="3"/>
      <c r="B16" s="3"/>
      <c r="C16" s="3"/>
      <c r="D16" s="3"/>
      <c r="E16" s="3"/>
      <c r="F16" s="3"/>
      <c r="G16" s="3"/>
    </row>
    <row r="17" spans="1:7" x14ac:dyDescent="0.15">
      <c r="A17" s="3"/>
      <c r="B17" s="3"/>
      <c r="C17" s="3"/>
      <c r="D17" s="3"/>
      <c r="E17" s="3"/>
      <c r="F17" s="3"/>
      <c r="G17" s="3"/>
    </row>
    <row r="18" spans="1:7" x14ac:dyDescent="0.15">
      <c r="A18" s="3"/>
      <c r="B18" s="3"/>
      <c r="C18" s="3"/>
      <c r="D18" s="3"/>
      <c r="E18" s="3"/>
      <c r="F18" s="3"/>
      <c r="G18" s="3"/>
    </row>
    <row r="19" spans="1:7" x14ac:dyDescent="0.15">
      <c r="A19" s="3"/>
      <c r="B19" s="3"/>
      <c r="C19" s="3"/>
      <c r="D19" s="3"/>
      <c r="E19" s="3"/>
      <c r="F19" s="3"/>
      <c r="G19" s="3"/>
    </row>
    <row r="20" spans="1:7" x14ac:dyDescent="0.15">
      <c r="A20" s="3"/>
      <c r="B20" s="3"/>
      <c r="C20" s="3"/>
      <c r="D20" s="3"/>
      <c r="E20" s="3"/>
      <c r="F20" s="3"/>
      <c r="G20" s="3"/>
    </row>
    <row r="21" spans="1:7" x14ac:dyDescent="0.15">
      <c r="A21" s="3"/>
      <c r="B21" s="3"/>
      <c r="C21" s="3"/>
      <c r="D21" s="3"/>
      <c r="E21" s="3"/>
      <c r="F21" s="3"/>
      <c r="G21" s="3"/>
    </row>
    <row r="22" spans="1:7" x14ac:dyDescent="0.15">
      <c r="A22" s="3"/>
      <c r="B22" s="3"/>
      <c r="C22" s="3"/>
      <c r="D22" s="3"/>
      <c r="E22" s="3"/>
      <c r="F22" s="3"/>
      <c r="G22" s="3"/>
    </row>
    <row r="23" spans="1:7" x14ac:dyDescent="0.15">
      <c r="A23" s="3"/>
      <c r="B23" s="3"/>
      <c r="C23" s="3"/>
      <c r="D23" s="3"/>
      <c r="E23" s="3"/>
      <c r="F23" s="3"/>
      <c r="G23" s="3"/>
    </row>
    <row r="24" spans="1:7" x14ac:dyDescent="0.15">
      <c r="A24" s="3"/>
      <c r="B24" s="3"/>
      <c r="C24" s="3"/>
      <c r="D24" s="3"/>
      <c r="E24" s="3"/>
      <c r="F24" s="3"/>
      <c r="G24" s="3"/>
    </row>
    <row r="25" spans="1:7" x14ac:dyDescent="0.15">
      <c r="A25" s="3"/>
      <c r="B25" s="3"/>
      <c r="C25" s="3"/>
      <c r="D25" s="3"/>
      <c r="E25" s="3"/>
      <c r="F25" s="3"/>
      <c r="G25" s="3"/>
    </row>
    <row r="26" spans="1:7" x14ac:dyDescent="0.15">
      <c r="A26" s="3"/>
      <c r="B26" s="3"/>
      <c r="C26" s="3"/>
      <c r="D26" s="3"/>
      <c r="E26" s="3"/>
      <c r="F26" s="3"/>
      <c r="G26" s="3"/>
    </row>
    <row r="27" spans="1:7" x14ac:dyDescent="0.15">
      <c r="A27" s="3"/>
      <c r="B27" s="3"/>
      <c r="C27" s="3"/>
      <c r="D27" s="3"/>
      <c r="E27" s="3"/>
      <c r="F27" s="3"/>
      <c r="G27" s="3"/>
    </row>
    <row r="28" spans="1:7" x14ac:dyDescent="0.15">
      <c r="A28" s="3"/>
      <c r="B28" s="3"/>
      <c r="C28" s="3"/>
      <c r="D28" s="3"/>
      <c r="E28" s="3"/>
      <c r="F28" s="3"/>
      <c r="G28" s="3"/>
    </row>
    <row r="29" spans="1:7" x14ac:dyDescent="0.15">
      <c r="A29" s="3"/>
      <c r="B29" s="3"/>
      <c r="C29" s="3"/>
      <c r="D29" s="3"/>
      <c r="E29" s="3"/>
      <c r="F29" s="3"/>
      <c r="G29" s="3"/>
    </row>
    <row r="30" spans="1:7" x14ac:dyDescent="0.15">
      <c r="A30" s="3"/>
      <c r="B30" s="3"/>
      <c r="C30" s="3"/>
      <c r="D30" s="3"/>
      <c r="E30" s="3"/>
      <c r="F30" s="3"/>
      <c r="G30" s="3"/>
    </row>
    <row r="31" spans="1:7" x14ac:dyDescent="0.15">
      <c r="A31" s="3"/>
      <c r="B31" s="3"/>
      <c r="C31" s="3"/>
      <c r="D31" s="3"/>
      <c r="E31" s="3"/>
      <c r="F31" s="3"/>
      <c r="G31" s="3"/>
    </row>
    <row r="32" spans="1:7" x14ac:dyDescent="0.15">
      <c r="A32" s="3"/>
      <c r="B32" s="3"/>
      <c r="C32" s="3"/>
      <c r="D32" s="3"/>
      <c r="E32" s="3"/>
      <c r="F32" s="3"/>
      <c r="G32" s="3"/>
    </row>
    <row r="33" spans="1:7" x14ac:dyDescent="0.15">
      <c r="A33" s="3"/>
      <c r="B33" s="3"/>
      <c r="C33" s="3"/>
      <c r="D33" s="3"/>
      <c r="E33" s="3"/>
      <c r="F33" s="3"/>
      <c r="G33" s="3"/>
    </row>
    <row r="34" spans="1:7" x14ac:dyDescent="0.15">
      <c r="A34" s="3"/>
      <c r="B34" s="3"/>
      <c r="C34" s="3"/>
      <c r="D34" s="3"/>
      <c r="E34" s="3"/>
      <c r="F34" s="3"/>
      <c r="G34" s="3"/>
    </row>
    <row r="35" spans="1:7" x14ac:dyDescent="0.15">
      <c r="A35" s="3"/>
      <c r="B35" s="3"/>
      <c r="C35" s="3"/>
      <c r="D35" s="3"/>
      <c r="E35" s="3"/>
      <c r="F35" s="3"/>
      <c r="G35" s="3"/>
    </row>
    <row r="36" spans="1:7" x14ac:dyDescent="0.15">
      <c r="A36" s="3"/>
      <c r="B36" s="3"/>
      <c r="C36" s="3"/>
      <c r="D36" s="3"/>
      <c r="E36" s="3"/>
      <c r="F36" s="3"/>
      <c r="G36" s="3"/>
    </row>
    <row r="37" spans="1:7" x14ac:dyDescent="0.15">
      <c r="A37" s="3"/>
      <c r="B37" s="3"/>
      <c r="C37" s="3"/>
      <c r="D37" s="3"/>
      <c r="E37" s="3"/>
      <c r="F37" s="3"/>
      <c r="G37" s="3"/>
    </row>
    <row r="38" spans="1:7" x14ac:dyDescent="0.15">
      <c r="A38" s="3"/>
      <c r="B38" s="3"/>
      <c r="C38" s="3"/>
      <c r="D38" s="3"/>
      <c r="E38" s="3"/>
      <c r="F38" s="3"/>
      <c r="G38" s="3"/>
    </row>
    <row r="39" spans="1:7" x14ac:dyDescent="0.15">
      <c r="A39" s="3"/>
      <c r="B39" s="3"/>
      <c r="C39" s="3"/>
      <c r="D39" s="3"/>
      <c r="E39" s="3"/>
      <c r="F39" s="3"/>
      <c r="G39" s="3"/>
    </row>
    <row r="40" spans="1:7" x14ac:dyDescent="0.15">
      <c r="A40" s="3"/>
      <c r="B40" s="3"/>
      <c r="C40" s="3"/>
      <c r="D40" s="3"/>
      <c r="E40" s="3"/>
      <c r="F40" s="3"/>
      <c r="G40" s="3"/>
    </row>
    <row r="41" spans="1:7" x14ac:dyDescent="0.15">
      <c r="A41" s="3"/>
      <c r="B41" s="3"/>
      <c r="C41" s="3"/>
      <c r="D41" s="3"/>
      <c r="E41" s="3"/>
      <c r="F41" s="3"/>
      <c r="G41" s="3"/>
    </row>
    <row r="42" spans="1:7" x14ac:dyDescent="0.15">
      <c r="A42" s="3"/>
      <c r="B42" s="3"/>
      <c r="C42" s="3"/>
      <c r="D42" s="3"/>
      <c r="E42" s="3"/>
      <c r="F42" s="3"/>
      <c r="G42" s="3"/>
    </row>
    <row r="43" spans="1:7" x14ac:dyDescent="0.15">
      <c r="A43" s="3"/>
      <c r="B43" s="3"/>
      <c r="C43" s="3"/>
      <c r="D43" s="3"/>
      <c r="E43" s="3"/>
      <c r="F43" s="3"/>
      <c r="G43" s="3"/>
    </row>
    <row r="44" spans="1:7" x14ac:dyDescent="0.15">
      <c r="A44" s="3"/>
      <c r="B44" s="3"/>
      <c r="C44" s="3"/>
      <c r="D44" s="3"/>
      <c r="E44" s="3"/>
      <c r="F44" s="3"/>
      <c r="G44" s="3"/>
    </row>
    <row r="45" spans="1:7" x14ac:dyDescent="0.15">
      <c r="A45" s="3"/>
      <c r="B45" s="3"/>
      <c r="C45" s="3"/>
      <c r="D45" s="3"/>
      <c r="E45" s="3"/>
      <c r="F45" s="3"/>
      <c r="G45" s="3"/>
    </row>
    <row r="46" spans="1:7" x14ac:dyDescent="0.15">
      <c r="A46" s="3"/>
      <c r="B46" s="3"/>
      <c r="C46" s="3"/>
      <c r="D46" s="3"/>
      <c r="E46" s="3"/>
      <c r="F46" s="3"/>
      <c r="G46" s="3"/>
    </row>
    <row r="47" spans="1:7" x14ac:dyDescent="0.15">
      <c r="A47" s="3"/>
      <c r="B47" s="3"/>
      <c r="C47" s="3"/>
      <c r="D47" s="3"/>
      <c r="E47" s="3"/>
      <c r="F47" s="3"/>
      <c r="G47" s="3"/>
    </row>
    <row r="48" spans="1:7" x14ac:dyDescent="0.15">
      <c r="A48" s="3"/>
      <c r="B48" s="3"/>
      <c r="C48" s="3"/>
      <c r="D48" s="3"/>
      <c r="E48" s="3"/>
      <c r="F48" s="3"/>
      <c r="G48" s="3"/>
    </row>
    <row r="49" spans="1:7" x14ac:dyDescent="0.15">
      <c r="A49" s="3"/>
      <c r="B49" s="3"/>
      <c r="C49" s="3"/>
      <c r="D49" s="3"/>
      <c r="E49" s="3"/>
      <c r="F49" s="3"/>
      <c r="G49" s="3"/>
    </row>
    <row r="50" spans="1:7" x14ac:dyDescent="0.15">
      <c r="A50" s="3"/>
      <c r="B50" s="3"/>
      <c r="C50" s="3"/>
      <c r="D50" s="3"/>
      <c r="E50" s="3"/>
      <c r="F50" s="3"/>
      <c r="G50" s="3"/>
    </row>
    <row r="51" spans="1:7" x14ac:dyDescent="0.15">
      <c r="A51" s="3"/>
      <c r="B51" s="3"/>
      <c r="C51" s="3"/>
      <c r="D51" s="3"/>
      <c r="E51" s="3"/>
      <c r="F51" s="3"/>
      <c r="G51" s="3"/>
    </row>
    <row r="52" spans="1:7" x14ac:dyDescent="0.15">
      <c r="A52" s="3"/>
      <c r="B52" s="3"/>
      <c r="C52" s="3"/>
      <c r="D52" s="3"/>
      <c r="E52" s="3"/>
      <c r="F52" s="3"/>
      <c r="G52" s="3"/>
    </row>
    <row r="53" spans="1:7" x14ac:dyDescent="0.15">
      <c r="A53" s="3"/>
      <c r="B53" s="3"/>
      <c r="C53" s="3"/>
      <c r="D53" s="3"/>
      <c r="E53" s="3"/>
      <c r="F53" s="3"/>
      <c r="G53" s="3"/>
    </row>
    <row r="54" spans="1:7" x14ac:dyDescent="0.15">
      <c r="A54" s="3"/>
      <c r="B54" s="3"/>
      <c r="C54" s="3"/>
      <c r="D54" s="3"/>
      <c r="E54" s="3"/>
      <c r="F54" s="3"/>
      <c r="G54" s="3"/>
    </row>
    <row r="55" spans="1:7" x14ac:dyDescent="0.15">
      <c r="A55" s="3"/>
      <c r="B55" s="3"/>
      <c r="C55" s="3"/>
      <c r="D55" s="3"/>
      <c r="E55" s="3"/>
      <c r="F55" s="3"/>
      <c r="G55" s="3"/>
    </row>
    <row r="56" spans="1:7" x14ac:dyDescent="0.15">
      <c r="A56" s="3"/>
      <c r="B56" s="3"/>
      <c r="C56" s="3"/>
      <c r="D56" s="3"/>
      <c r="E56" s="3"/>
      <c r="F56" s="3"/>
      <c r="G56" s="3"/>
    </row>
    <row r="57" spans="1:7" x14ac:dyDescent="0.15">
      <c r="A57" s="3"/>
      <c r="B57" s="3"/>
      <c r="C57" s="3"/>
      <c r="D57" s="3"/>
      <c r="E57" s="3"/>
      <c r="F57" s="3"/>
      <c r="G57" s="3"/>
    </row>
    <row r="58" spans="1:7" x14ac:dyDescent="0.15">
      <c r="A58" s="3"/>
      <c r="B58" s="3"/>
      <c r="C58" s="3"/>
      <c r="D58" s="3"/>
      <c r="E58" s="3"/>
      <c r="F58" s="3"/>
      <c r="G58" s="3"/>
    </row>
    <row r="59" spans="1:7" x14ac:dyDescent="0.15">
      <c r="A59" s="3"/>
      <c r="B59" s="3"/>
      <c r="C59" s="3"/>
      <c r="D59" s="3"/>
      <c r="E59" s="3"/>
      <c r="F59" s="3"/>
      <c r="G59" s="3"/>
    </row>
    <row r="60" spans="1:7" x14ac:dyDescent="0.15">
      <c r="A60" s="3"/>
      <c r="B60" s="3"/>
      <c r="C60" s="3"/>
      <c r="D60" s="3"/>
      <c r="E60" s="3"/>
      <c r="F60" s="3"/>
      <c r="G60" s="3"/>
    </row>
    <row r="61" spans="1:7" x14ac:dyDescent="0.15">
      <c r="A61" s="3"/>
      <c r="B61" s="3"/>
      <c r="C61" s="3"/>
      <c r="D61" s="3"/>
      <c r="E61" s="3"/>
      <c r="F61" s="3"/>
      <c r="G61" s="3"/>
    </row>
    <row r="62" spans="1:7" x14ac:dyDescent="0.15">
      <c r="A62" s="3"/>
      <c r="B62" s="3"/>
      <c r="C62" s="3"/>
      <c r="D62" s="3"/>
      <c r="E62" s="3"/>
      <c r="F62" s="3"/>
      <c r="G62" s="3"/>
    </row>
    <row r="63" spans="1:7" x14ac:dyDescent="0.15">
      <c r="A63" s="3"/>
      <c r="B63" s="3"/>
      <c r="C63" s="3"/>
      <c r="D63" s="3"/>
      <c r="E63" s="3"/>
      <c r="F63" s="3"/>
      <c r="G63" s="3"/>
    </row>
    <row r="64" spans="1:7" x14ac:dyDescent="0.15">
      <c r="A64" s="2" t="s">
        <v>558</v>
      </c>
      <c r="B64" s="3"/>
      <c r="C64" s="3"/>
      <c r="D64" s="3"/>
      <c r="E64" s="3"/>
      <c r="F64" s="3"/>
      <c r="G64" s="3"/>
    </row>
    <row r="65" spans="1:7" x14ac:dyDescent="0.15">
      <c r="A65" s="3"/>
      <c r="B65" s="3"/>
      <c r="C65" s="3"/>
      <c r="D65" s="3"/>
      <c r="E65" s="3"/>
      <c r="F65" s="3"/>
      <c r="G65" s="3"/>
    </row>
    <row r="66" spans="1:7" x14ac:dyDescent="0.15">
      <c r="A66" s="3" t="s">
        <v>804</v>
      </c>
      <c r="B66" s="3"/>
      <c r="C66" s="3"/>
      <c r="D66" s="3"/>
      <c r="E66" s="3"/>
      <c r="F66" s="3"/>
      <c r="G66" s="3"/>
    </row>
    <row r="67" spans="1:7" x14ac:dyDescent="0.15">
      <c r="A67" s="3"/>
      <c r="B67" s="3"/>
      <c r="C67" s="3"/>
      <c r="D67" s="3"/>
      <c r="E67" s="3"/>
      <c r="F67" s="3"/>
      <c r="G67" s="3"/>
    </row>
    <row r="68" spans="1:7" x14ac:dyDescent="0.15">
      <c r="A68" s="168" t="s">
        <v>805</v>
      </c>
      <c r="B68" s="169" t="s">
        <v>807</v>
      </c>
      <c r="C68" s="169" t="s">
        <v>808</v>
      </c>
      <c r="D68" s="169" t="s">
        <v>809</v>
      </c>
      <c r="E68" s="169" t="s">
        <v>810</v>
      </c>
      <c r="F68" s="169" t="s">
        <v>811</v>
      </c>
      <c r="G68" s="169" t="s">
        <v>818</v>
      </c>
    </row>
    <row r="69" spans="1:7" x14ac:dyDescent="0.15">
      <c r="A69" s="168" t="s">
        <v>806</v>
      </c>
      <c r="B69" s="169">
        <v>26987</v>
      </c>
      <c r="C69" s="169">
        <v>18496</v>
      </c>
      <c r="D69" s="169">
        <v>34760</v>
      </c>
      <c r="E69" s="169">
        <v>3390</v>
      </c>
      <c r="F69" s="169">
        <v>12960</v>
      </c>
      <c r="G69" s="169">
        <v>525</v>
      </c>
    </row>
    <row r="70" spans="1:7" x14ac:dyDescent="0.15">
      <c r="A70" s="3"/>
      <c r="B70" s="3"/>
      <c r="C70" s="3"/>
      <c r="D70" s="3"/>
      <c r="E70" s="3"/>
      <c r="F70" s="3"/>
      <c r="G70" s="3"/>
    </row>
    <row r="71" spans="1:7" x14ac:dyDescent="0.15">
      <c r="A71" s="3" t="s">
        <v>812</v>
      </c>
      <c r="B71" s="3"/>
      <c r="C71" s="3"/>
      <c r="D71" s="3"/>
      <c r="E71" s="3"/>
      <c r="F71" s="3"/>
      <c r="G71" s="3"/>
    </row>
    <row r="72" spans="1:7" ht="14" thickBot="1" x14ac:dyDescent="0.2">
      <c r="A72" s="3"/>
      <c r="B72" s="3"/>
      <c r="C72" s="3"/>
      <c r="D72" s="3"/>
      <c r="E72" s="3"/>
      <c r="F72" s="3"/>
      <c r="G72" s="3"/>
    </row>
    <row r="73" spans="1:7" ht="14" thickBot="1" x14ac:dyDescent="0.2">
      <c r="A73" s="377" t="s">
        <v>813</v>
      </c>
      <c r="B73" s="378"/>
      <c r="C73" s="378"/>
      <c r="D73" s="378"/>
      <c r="E73" s="378"/>
      <c r="F73" s="379"/>
      <c r="G73" s="3"/>
    </row>
    <row r="74" spans="1:7" x14ac:dyDescent="0.15">
      <c r="A74" s="170"/>
      <c r="B74" s="129"/>
      <c r="C74" s="129"/>
      <c r="D74" s="129"/>
      <c r="E74" s="129"/>
      <c r="F74" s="171"/>
      <c r="G74" s="3"/>
    </row>
    <row r="75" spans="1:7" x14ac:dyDescent="0.15">
      <c r="A75" s="170"/>
      <c r="B75" s="129"/>
      <c r="C75" s="129"/>
      <c r="D75" s="129"/>
      <c r="E75" s="129"/>
      <c r="F75" s="171"/>
      <c r="G75" s="3"/>
    </row>
    <row r="76" spans="1:7" x14ac:dyDescent="0.15">
      <c r="A76" s="170"/>
      <c r="B76" s="129"/>
      <c r="C76" s="129"/>
      <c r="D76" s="129"/>
      <c r="E76" s="129"/>
      <c r="F76" s="171"/>
      <c r="G76" s="3"/>
    </row>
    <row r="77" spans="1:7" x14ac:dyDescent="0.15">
      <c r="A77" s="170"/>
      <c r="B77" s="129"/>
      <c r="C77" s="129"/>
      <c r="D77" s="129"/>
      <c r="E77" s="129"/>
      <c r="F77" s="171"/>
      <c r="G77" s="3"/>
    </row>
    <row r="78" spans="1:7" x14ac:dyDescent="0.15">
      <c r="A78" s="170"/>
      <c r="B78" s="129"/>
      <c r="C78" s="129"/>
      <c r="D78" s="129"/>
      <c r="E78" s="129"/>
      <c r="F78" s="171"/>
      <c r="G78" s="3"/>
    </row>
    <row r="79" spans="1:7" x14ac:dyDescent="0.15">
      <c r="A79" s="170"/>
      <c r="B79" s="129"/>
      <c r="C79" s="129"/>
      <c r="D79" s="129"/>
      <c r="E79" s="129"/>
      <c r="F79" s="171"/>
      <c r="G79" s="3"/>
    </row>
    <row r="80" spans="1:7" x14ac:dyDescent="0.15">
      <c r="A80" s="170"/>
      <c r="B80" s="129"/>
      <c r="C80" s="129"/>
      <c r="D80" s="129"/>
      <c r="E80" s="129"/>
      <c r="F80" s="171"/>
      <c r="G80" s="3"/>
    </row>
    <row r="81" spans="1:15" x14ac:dyDescent="0.15">
      <c r="A81" s="170"/>
      <c r="B81" s="129"/>
      <c r="C81" s="129"/>
      <c r="D81" s="129"/>
      <c r="E81" s="129"/>
      <c r="F81" s="171"/>
      <c r="G81" s="3"/>
    </row>
    <row r="82" spans="1:15" x14ac:dyDescent="0.15">
      <c r="A82" s="170"/>
      <c r="B82" s="129"/>
      <c r="C82" s="129"/>
      <c r="D82" s="129"/>
      <c r="E82" s="129"/>
      <c r="F82" s="171"/>
      <c r="G82" s="3"/>
    </row>
    <row r="83" spans="1:15" x14ac:dyDescent="0.15">
      <c r="A83" s="170"/>
      <c r="B83" s="129"/>
      <c r="C83" s="129"/>
      <c r="D83" s="129"/>
      <c r="E83" s="129"/>
      <c r="F83" s="171"/>
      <c r="G83" s="3"/>
    </row>
    <row r="84" spans="1:15" x14ac:dyDescent="0.15">
      <c r="A84" s="170"/>
      <c r="B84" s="129"/>
      <c r="C84" s="129"/>
      <c r="D84" s="129"/>
      <c r="E84" s="129"/>
      <c r="F84" s="171"/>
      <c r="G84" s="3"/>
    </row>
    <row r="85" spans="1:15" x14ac:dyDescent="0.15">
      <c r="A85" s="170"/>
      <c r="B85" s="129"/>
      <c r="C85" s="129"/>
      <c r="D85" s="129"/>
      <c r="E85" s="129"/>
      <c r="F85" s="171"/>
      <c r="G85" s="3"/>
    </row>
    <row r="86" spans="1:15" x14ac:dyDescent="0.15">
      <c r="A86" s="170"/>
      <c r="B86" s="129"/>
      <c r="C86" s="129"/>
      <c r="D86" s="129"/>
      <c r="E86" s="129"/>
      <c r="F86" s="171"/>
      <c r="G86" s="3"/>
    </row>
    <row r="87" spans="1:15" ht="14" thickBot="1" x14ac:dyDescent="0.2">
      <c r="A87" s="172"/>
      <c r="B87" s="173"/>
      <c r="C87" s="173"/>
      <c r="D87" s="173"/>
      <c r="E87" s="173"/>
      <c r="F87" s="174"/>
      <c r="G87" s="3"/>
    </row>
    <row r="88" spans="1:15" x14ac:dyDescent="0.15">
      <c r="A88" s="3"/>
      <c r="B88" s="3"/>
      <c r="C88" s="3"/>
      <c r="D88" s="3"/>
      <c r="E88" s="3"/>
      <c r="F88" s="3"/>
      <c r="G88" s="3"/>
    </row>
    <row r="89" spans="1:15" x14ac:dyDescent="0.15">
      <c r="A89" s="3" t="s">
        <v>814</v>
      </c>
      <c r="B89" s="3"/>
      <c r="C89" s="3"/>
      <c r="D89" s="3"/>
      <c r="E89" s="3"/>
      <c r="F89" s="3"/>
      <c r="G89" s="3"/>
    </row>
    <row r="90" spans="1:15" x14ac:dyDescent="0.15">
      <c r="A90" s="3" t="s">
        <v>815</v>
      </c>
      <c r="B90" s="3"/>
      <c r="C90" s="3"/>
      <c r="D90" s="3"/>
      <c r="E90" s="3"/>
      <c r="F90" s="3"/>
      <c r="G90" s="3"/>
      <c r="H90" s="363"/>
      <c r="I90" s="364"/>
      <c r="J90" s="364"/>
      <c r="K90" s="364"/>
      <c r="L90" s="364"/>
      <c r="M90" s="364"/>
      <c r="N90" s="364"/>
      <c r="O90" s="365"/>
    </row>
    <row r="91" spans="1:15" x14ac:dyDescent="0.15">
      <c r="A91" s="3"/>
      <c r="B91" s="3"/>
      <c r="C91" s="3"/>
      <c r="D91" s="3"/>
      <c r="E91" s="3"/>
      <c r="F91" s="3"/>
      <c r="G91" s="3"/>
    </row>
    <row r="92" spans="1:15" x14ac:dyDescent="0.15">
      <c r="A92" s="3" t="s">
        <v>816</v>
      </c>
      <c r="B92" s="3"/>
      <c r="C92" s="3"/>
      <c r="D92" s="3"/>
      <c r="E92" s="3"/>
      <c r="F92" s="3"/>
      <c r="G92" s="3"/>
    </row>
    <row r="93" spans="1:15" ht="14" thickBot="1" x14ac:dyDescent="0.2">
      <c r="A93" s="3"/>
      <c r="B93" s="3"/>
      <c r="C93" s="3"/>
      <c r="D93" s="3"/>
      <c r="E93" s="3"/>
      <c r="F93" s="3"/>
      <c r="G93" s="3"/>
    </row>
    <row r="94" spans="1:15" ht="14" thickBot="1" x14ac:dyDescent="0.2">
      <c r="A94" s="377" t="s">
        <v>817</v>
      </c>
      <c r="B94" s="378"/>
      <c r="C94" s="378"/>
      <c r="D94" s="378"/>
      <c r="E94" s="378"/>
      <c r="F94" s="379"/>
      <c r="G94" s="3"/>
    </row>
    <row r="95" spans="1:15" x14ac:dyDescent="0.15">
      <c r="A95" s="170"/>
      <c r="B95" s="129"/>
      <c r="C95" s="129"/>
      <c r="D95" s="129"/>
      <c r="E95" s="129"/>
      <c r="F95" s="171"/>
      <c r="G95" s="3"/>
    </row>
    <row r="96" spans="1:15" x14ac:dyDescent="0.15">
      <c r="A96" s="170"/>
      <c r="B96" s="129"/>
      <c r="C96" s="129"/>
      <c r="D96" s="129"/>
      <c r="E96" s="129"/>
      <c r="F96" s="171"/>
      <c r="G96" s="3"/>
    </row>
    <row r="97" spans="1:7" x14ac:dyDescent="0.15">
      <c r="A97" s="170"/>
      <c r="B97" s="129"/>
      <c r="C97" s="129"/>
      <c r="D97" s="129"/>
      <c r="E97" s="129"/>
      <c r="F97" s="171"/>
      <c r="G97" s="3"/>
    </row>
    <row r="98" spans="1:7" x14ac:dyDescent="0.15">
      <c r="A98" s="170"/>
      <c r="B98" s="129"/>
      <c r="C98" s="129"/>
      <c r="D98" s="129"/>
      <c r="E98" s="129"/>
      <c r="F98" s="171"/>
      <c r="G98" s="3"/>
    </row>
    <row r="99" spans="1:7" x14ac:dyDescent="0.15">
      <c r="A99" s="170"/>
      <c r="B99" s="129"/>
      <c r="C99" s="129"/>
      <c r="D99" s="129"/>
      <c r="E99" s="129"/>
      <c r="F99" s="171"/>
      <c r="G99" s="3"/>
    </row>
    <row r="100" spans="1:7" x14ac:dyDescent="0.15">
      <c r="A100" s="170"/>
      <c r="B100" s="129"/>
      <c r="C100" s="129"/>
      <c r="D100" s="129"/>
      <c r="E100" s="129"/>
      <c r="F100" s="171"/>
      <c r="G100" s="3"/>
    </row>
    <row r="101" spans="1:7" x14ac:dyDescent="0.15">
      <c r="A101" s="170"/>
      <c r="B101" s="129"/>
      <c r="C101" s="129"/>
      <c r="D101" s="129"/>
      <c r="E101" s="129"/>
      <c r="F101" s="171"/>
      <c r="G101" s="3"/>
    </row>
    <row r="102" spans="1:7" x14ac:dyDescent="0.15">
      <c r="A102" s="170"/>
      <c r="B102" s="129"/>
      <c r="C102" s="129"/>
      <c r="D102" s="129"/>
      <c r="E102" s="129"/>
      <c r="F102" s="171"/>
      <c r="G102" s="3"/>
    </row>
    <row r="103" spans="1:7" x14ac:dyDescent="0.15">
      <c r="A103" s="170"/>
      <c r="B103" s="129"/>
      <c r="C103" s="129"/>
      <c r="D103" s="129"/>
      <c r="E103" s="129"/>
      <c r="F103" s="171"/>
      <c r="G103" s="3"/>
    </row>
    <row r="104" spans="1:7" x14ac:dyDescent="0.15">
      <c r="A104" s="170"/>
      <c r="B104" s="129"/>
      <c r="C104" s="129"/>
      <c r="D104" s="129"/>
      <c r="E104" s="129"/>
      <c r="F104" s="171"/>
      <c r="G104" s="3"/>
    </row>
    <row r="105" spans="1:7" x14ac:dyDescent="0.15">
      <c r="A105" s="170"/>
      <c r="B105" s="129"/>
      <c r="C105" s="129"/>
      <c r="D105" s="129"/>
      <c r="E105" s="129"/>
      <c r="F105" s="171"/>
      <c r="G105" s="3"/>
    </row>
    <row r="106" spans="1:7" x14ac:dyDescent="0.15">
      <c r="A106" s="170"/>
      <c r="B106" s="129"/>
      <c r="C106" s="129"/>
      <c r="D106" s="129"/>
      <c r="E106" s="129"/>
      <c r="F106" s="171"/>
      <c r="G106" s="3"/>
    </row>
    <row r="107" spans="1:7" x14ac:dyDescent="0.15">
      <c r="A107" s="170"/>
      <c r="B107" s="129"/>
      <c r="C107" s="129"/>
      <c r="D107" s="129"/>
      <c r="E107" s="129"/>
      <c r="F107" s="171"/>
      <c r="G107" s="3"/>
    </row>
    <row r="108" spans="1:7" ht="14" thickBot="1" x14ac:dyDescent="0.2">
      <c r="A108" s="172"/>
      <c r="B108" s="173"/>
      <c r="C108" s="173"/>
      <c r="D108" s="173"/>
      <c r="E108" s="173"/>
      <c r="F108" s="174"/>
      <c r="G108" s="3"/>
    </row>
    <row r="109" spans="1:7" x14ac:dyDescent="0.15">
      <c r="A109" s="3"/>
      <c r="B109" s="3"/>
      <c r="C109" s="3"/>
      <c r="D109" s="3"/>
      <c r="E109" s="3"/>
      <c r="F109" s="3"/>
      <c r="G109" s="3"/>
    </row>
    <row r="110" spans="1:7" x14ac:dyDescent="0.15">
      <c r="A110" s="3" t="s">
        <v>819</v>
      </c>
      <c r="B110" s="3"/>
      <c r="C110" s="3"/>
      <c r="D110" s="3"/>
      <c r="E110" s="3"/>
      <c r="F110" s="3"/>
      <c r="G110" s="3"/>
    </row>
    <row r="111" spans="1:7" x14ac:dyDescent="0.15">
      <c r="A111" s="3"/>
      <c r="B111" s="3"/>
      <c r="C111" s="3"/>
      <c r="D111" s="3"/>
      <c r="E111" s="3"/>
      <c r="F111" s="3"/>
      <c r="G111" s="3"/>
    </row>
    <row r="112" spans="1:7" x14ac:dyDescent="0.15">
      <c r="A112" s="62" t="s">
        <v>805</v>
      </c>
      <c r="B112" s="63" t="s">
        <v>807</v>
      </c>
      <c r="C112" s="63" t="s">
        <v>808</v>
      </c>
      <c r="D112" s="63" t="s">
        <v>809</v>
      </c>
      <c r="E112" s="63" t="s">
        <v>810</v>
      </c>
      <c r="F112" s="63" t="s">
        <v>811</v>
      </c>
      <c r="G112" s="63" t="s">
        <v>818</v>
      </c>
    </row>
    <row r="113" spans="1:7" x14ac:dyDescent="0.15">
      <c r="A113" s="62" t="s">
        <v>806</v>
      </c>
      <c r="B113" s="63">
        <v>26987</v>
      </c>
      <c r="C113" s="63">
        <v>18496</v>
      </c>
      <c r="D113" s="63">
        <v>34760</v>
      </c>
      <c r="E113" s="63">
        <v>3390</v>
      </c>
      <c r="F113" s="63">
        <v>12960</v>
      </c>
      <c r="G113" s="63">
        <v>525</v>
      </c>
    </row>
    <row r="114" spans="1:7" x14ac:dyDescent="0.15">
      <c r="A114" s="3"/>
      <c r="B114" s="3"/>
      <c r="C114" s="3"/>
      <c r="D114" s="3"/>
      <c r="E114" s="3"/>
      <c r="F114" s="3"/>
      <c r="G114" s="3"/>
    </row>
    <row r="115" spans="1:7" x14ac:dyDescent="0.15">
      <c r="A115" s="380" t="s">
        <v>820</v>
      </c>
      <c r="B115" s="381"/>
      <c r="C115" s="3"/>
      <c r="D115" s="3"/>
      <c r="E115" s="3"/>
      <c r="F115" s="3"/>
      <c r="G115" s="3"/>
    </row>
    <row r="116" spans="1:7" x14ac:dyDescent="0.15">
      <c r="A116" s="3"/>
      <c r="B116" s="3"/>
      <c r="C116" s="3"/>
      <c r="D116" s="3"/>
      <c r="E116" s="3"/>
      <c r="F116" s="3"/>
      <c r="G116" s="3"/>
    </row>
    <row r="117" spans="1:7" x14ac:dyDescent="0.15">
      <c r="A117" s="375" t="s">
        <v>821</v>
      </c>
      <c r="B117" s="375"/>
      <c r="C117" s="375"/>
      <c r="D117" s="138" t="s">
        <v>609</v>
      </c>
      <c r="E117" s="3"/>
      <c r="F117" s="3"/>
      <c r="G117" s="3"/>
    </row>
    <row r="118" spans="1:7" x14ac:dyDescent="0.15">
      <c r="A118" s="375" t="s">
        <v>822</v>
      </c>
      <c r="B118" s="375"/>
      <c r="C118" s="375"/>
      <c r="D118" s="138" t="s">
        <v>609</v>
      </c>
      <c r="E118" s="3"/>
      <c r="F118" s="3"/>
      <c r="G118" s="3"/>
    </row>
    <row r="119" spans="1:7" x14ac:dyDescent="0.15">
      <c r="A119" s="65"/>
      <c r="B119" s="65"/>
      <c r="C119" s="65"/>
      <c r="D119" s="66"/>
      <c r="E119" s="3"/>
      <c r="F119" s="3"/>
      <c r="G119" s="3"/>
    </row>
    <row r="120" spans="1:7" x14ac:dyDescent="0.15">
      <c r="A120" s="375" t="s">
        <v>823</v>
      </c>
      <c r="B120" s="375"/>
      <c r="C120" s="375"/>
      <c r="D120" s="138" t="s">
        <v>609</v>
      </c>
      <c r="E120" s="3"/>
      <c r="F120" s="3"/>
      <c r="G120" s="3"/>
    </row>
    <row r="121" spans="1:7" x14ac:dyDescent="0.15">
      <c r="A121" s="375" t="s">
        <v>825</v>
      </c>
      <c r="B121" s="375"/>
      <c r="C121" s="375"/>
      <c r="D121" s="138" t="s">
        <v>609</v>
      </c>
      <c r="E121" s="3"/>
      <c r="F121" s="3"/>
      <c r="G121" s="3"/>
    </row>
    <row r="122" spans="1:7" x14ac:dyDescent="0.15">
      <c r="A122" s="375" t="s">
        <v>826</v>
      </c>
      <c r="B122" s="375"/>
      <c r="C122" s="375"/>
      <c r="D122" s="138" t="s">
        <v>609</v>
      </c>
      <c r="E122" s="3"/>
      <c r="F122" s="3"/>
      <c r="G122" s="3"/>
    </row>
    <row r="123" spans="1:7" x14ac:dyDescent="0.15">
      <c r="A123" s="375" t="s">
        <v>827</v>
      </c>
      <c r="B123" s="375"/>
      <c r="C123" s="375"/>
      <c r="D123" s="138" t="s">
        <v>609</v>
      </c>
      <c r="E123" s="3"/>
      <c r="F123" s="3"/>
      <c r="G123" s="3"/>
    </row>
    <row r="124" spans="1:7" x14ac:dyDescent="0.15">
      <c r="A124" s="375" t="s">
        <v>828</v>
      </c>
      <c r="B124" s="375"/>
      <c r="C124" s="375"/>
      <c r="D124" s="138" t="s">
        <v>609</v>
      </c>
      <c r="E124" s="3"/>
      <c r="F124" s="3"/>
      <c r="G124" s="3"/>
    </row>
    <row r="125" spans="1:7" x14ac:dyDescent="0.15">
      <c r="A125" s="64"/>
      <c r="B125" s="64"/>
      <c r="C125" s="64"/>
      <c r="D125" s="17"/>
      <c r="E125" s="3"/>
      <c r="F125" s="3"/>
      <c r="G125" s="3"/>
    </row>
    <row r="126" spans="1:7" x14ac:dyDescent="0.15">
      <c r="A126" s="375" t="s">
        <v>824</v>
      </c>
      <c r="B126" s="375"/>
      <c r="C126" s="375"/>
      <c r="D126" s="138" t="s">
        <v>609</v>
      </c>
      <c r="E126" s="3"/>
      <c r="F126" s="3"/>
      <c r="G126" s="3"/>
    </row>
    <row r="127" spans="1:7" x14ac:dyDescent="0.15">
      <c r="A127" s="3"/>
      <c r="B127" s="3"/>
      <c r="C127" s="3"/>
      <c r="D127" s="3"/>
      <c r="E127" s="3"/>
      <c r="F127" s="3"/>
      <c r="G127" s="3"/>
    </row>
    <row r="128" spans="1:7" x14ac:dyDescent="0.15">
      <c r="A128" s="2" t="s">
        <v>568</v>
      </c>
      <c r="B128" s="3"/>
      <c r="C128" s="3"/>
      <c r="D128" s="3"/>
      <c r="E128" s="3"/>
      <c r="F128" s="3"/>
      <c r="G128" s="3"/>
    </row>
    <row r="129" spans="1:7" x14ac:dyDescent="0.15">
      <c r="A129" s="3"/>
      <c r="B129" s="3"/>
      <c r="C129" s="3"/>
      <c r="D129" s="3"/>
      <c r="E129" s="3"/>
      <c r="F129" s="3"/>
      <c r="G129" s="3"/>
    </row>
    <row r="130" spans="1:7" x14ac:dyDescent="0.15">
      <c r="A130" s="3" t="s">
        <v>829</v>
      </c>
      <c r="B130" s="3"/>
      <c r="C130" s="3"/>
      <c r="D130" s="3"/>
      <c r="E130" s="3"/>
      <c r="F130" s="3"/>
      <c r="G130" s="3"/>
    </row>
    <row r="131" spans="1:7" x14ac:dyDescent="0.15">
      <c r="A131" s="3" t="s">
        <v>830</v>
      </c>
      <c r="B131" s="3"/>
      <c r="C131" s="3"/>
      <c r="D131" s="3"/>
      <c r="E131" s="3"/>
      <c r="F131" s="3"/>
      <c r="G131" s="3"/>
    </row>
    <row r="132" spans="1:7" x14ac:dyDescent="0.15">
      <c r="A132" s="3"/>
      <c r="B132" s="3"/>
      <c r="C132" s="3"/>
      <c r="D132" s="3"/>
      <c r="E132" s="3"/>
      <c r="F132" s="3"/>
      <c r="G132" s="3"/>
    </row>
    <row r="133" spans="1:7" x14ac:dyDescent="0.15">
      <c r="A133" s="3" t="s">
        <v>831</v>
      </c>
      <c r="B133" s="3"/>
      <c r="C133" s="3"/>
      <c r="D133" s="3"/>
      <c r="E133" s="3"/>
      <c r="F133" s="3"/>
      <c r="G133" s="3"/>
    </row>
    <row r="134" spans="1:7" x14ac:dyDescent="0.15">
      <c r="A134" s="3"/>
      <c r="B134" s="3"/>
      <c r="C134" s="3"/>
      <c r="D134" s="3"/>
      <c r="E134" s="3"/>
      <c r="F134" s="3"/>
      <c r="G134" s="3"/>
    </row>
    <row r="135" spans="1:7" x14ac:dyDescent="0.15">
      <c r="A135" s="3" t="s">
        <v>832</v>
      </c>
      <c r="B135" s="3"/>
      <c r="C135" s="3"/>
      <c r="D135" s="3"/>
      <c r="E135" s="3"/>
      <c r="F135" s="3"/>
      <c r="G135" s="3"/>
    </row>
    <row r="136" spans="1:7" x14ac:dyDescent="0.15">
      <c r="A136" s="3" t="s">
        <v>833</v>
      </c>
      <c r="B136" s="3"/>
      <c r="C136" s="3"/>
      <c r="D136" s="3"/>
      <c r="E136" s="3"/>
      <c r="F136" s="3"/>
      <c r="G136" s="3"/>
    </row>
    <row r="137" spans="1:7" x14ac:dyDescent="0.15">
      <c r="A137" s="3"/>
      <c r="B137" s="3"/>
      <c r="C137" s="3"/>
      <c r="D137" s="3"/>
      <c r="E137" s="3"/>
      <c r="F137" s="3"/>
      <c r="G137" s="3"/>
    </row>
    <row r="138" spans="1:7" x14ac:dyDescent="0.15">
      <c r="A138" s="3" t="s">
        <v>837</v>
      </c>
      <c r="B138" s="3"/>
      <c r="C138" s="3"/>
      <c r="D138" s="3"/>
      <c r="E138" s="3"/>
      <c r="F138" s="3"/>
      <c r="G138" s="3"/>
    </row>
    <row r="139" spans="1:7" x14ac:dyDescent="0.15">
      <c r="A139" s="3"/>
      <c r="B139" s="3"/>
      <c r="C139" s="3"/>
      <c r="D139" s="3"/>
      <c r="E139" s="3"/>
      <c r="F139" s="3"/>
      <c r="G139" s="3"/>
    </row>
    <row r="140" spans="1:7" x14ac:dyDescent="0.15">
      <c r="A140" s="3" t="s">
        <v>838</v>
      </c>
      <c r="B140" s="3"/>
      <c r="C140" s="3"/>
      <c r="D140" s="3"/>
      <c r="E140" s="3"/>
      <c r="F140" s="3"/>
      <c r="G140" s="3"/>
    </row>
    <row r="141" spans="1:7" x14ac:dyDescent="0.15">
      <c r="A141" s="3"/>
      <c r="B141" s="3"/>
      <c r="C141" s="3"/>
      <c r="D141" s="3"/>
      <c r="E141" s="3"/>
      <c r="F141" s="3"/>
      <c r="G141" s="3"/>
    </row>
    <row r="142" spans="1:7" x14ac:dyDescent="0.15">
      <c r="A142" s="3"/>
      <c r="B142" s="3"/>
      <c r="C142" s="3"/>
      <c r="D142" s="3"/>
      <c r="E142" s="3"/>
      <c r="F142" s="3"/>
      <c r="G142" s="3"/>
    </row>
    <row r="143" spans="1:7" x14ac:dyDescent="0.15">
      <c r="A143" s="3"/>
      <c r="B143" s="3"/>
      <c r="C143" s="3"/>
      <c r="D143" s="3"/>
      <c r="E143" s="3"/>
      <c r="F143" s="3"/>
      <c r="G143" s="3"/>
    </row>
    <row r="144" spans="1:7" x14ac:dyDescent="0.15">
      <c r="A144" s="3" t="s">
        <v>839</v>
      </c>
      <c r="B144" s="3"/>
      <c r="C144" s="3"/>
      <c r="D144" s="3"/>
      <c r="E144" s="3"/>
      <c r="F144" s="3"/>
      <c r="G144" s="3"/>
    </row>
    <row r="145" spans="1:7" x14ac:dyDescent="0.15">
      <c r="A145" s="3" t="s">
        <v>840</v>
      </c>
      <c r="B145" s="3"/>
      <c r="C145" s="3"/>
      <c r="D145" s="3"/>
      <c r="E145" s="3"/>
      <c r="F145" s="3"/>
      <c r="G145" s="3"/>
    </row>
    <row r="146" spans="1:7" x14ac:dyDescent="0.15">
      <c r="A146" s="3" t="s">
        <v>841</v>
      </c>
      <c r="B146" s="3"/>
      <c r="C146" s="3"/>
      <c r="D146" s="3"/>
      <c r="E146" s="3"/>
      <c r="F146" s="3"/>
      <c r="G146" s="3"/>
    </row>
    <row r="147" spans="1:7" x14ac:dyDescent="0.15">
      <c r="A147" s="3"/>
      <c r="B147" s="3"/>
      <c r="C147" s="3"/>
      <c r="D147" s="3"/>
      <c r="E147" s="3"/>
      <c r="F147" s="3"/>
      <c r="G147" s="3"/>
    </row>
    <row r="148" spans="1:7" x14ac:dyDescent="0.15">
      <c r="A148" s="370" t="s">
        <v>836</v>
      </c>
      <c r="B148" s="371"/>
      <c r="C148" s="3"/>
      <c r="D148" s="3"/>
      <c r="E148" s="3"/>
      <c r="F148" s="3"/>
      <c r="G148" s="3"/>
    </row>
    <row r="149" spans="1:7" x14ac:dyDescent="0.15">
      <c r="A149" s="67" t="s">
        <v>834</v>
      </c>
      <c r="B149" s="67" t="s">
        <v>835</v>
      </c>
      <c r="C149" s="3"/>
      <c r="D149" s="3"/>
      <c r="E149" s="3"/>
      <c r="F149" s="3"/>
      <c r="G149" s="3"/>
    </row>
    <row r="150" spans="1:7" x14ac:dyDescent="0.15">
      <c r="A150" s="134">
        <v>-5</v>
      </c>
      <c r="B150" s="138" t="s">
        <v>609</v>
      </c>
      <c r="C150" s="3"/>
      <c r="D150" s="3"/>
      <c r="E150" s="3"/>
      <c r="F150" s="3"/>
      <c r="G150" s="3"/>
    </row>
    <row r="151" spans="1:7" x14ac:dyDescent="0.15">
      <c r="A151" s="134"/>
      <c r="B151" s="138" t="s">
        <v>609</v>
      </c>
      <c r="C151" s="3"/>
      <c r="D151" s="3"/>
      <c r="E151" s="3"/>
      <c r="F151" s="3"/>
      <c r="G151" s="3"/>
    </row>
    <row r="152" spans="1:7" x14ac:dyDescent="0.15">
      <c r="A152" s="134"/>
      <c r="B152" s="138" t="s">
        <v>609</v>
      </c>
      <c r="C152" s="3"/>
      <c r="D152" s="3"/>
      <c r="E152" s="3"/>
      <c r="F152" s="3"/>
      <c r="G152" s="3"/>
    </row>
    <row r="153" spans="1:7" x14ac:dyDescent="0.15">
      <c r="A153" s="134"/>
      <c r="B153" s="138" t="s">
        <v>609</v>
      </c>
      <c r="C153" s="3"/>
      <c r="D153" s="3"/>
      <c r="E153" s="3"/>
      <c r="F153" s="3"/>
      <c r="G153" s="3"/>
    </row>
    <row r="154" spans="1:7" x14ac:dyDescent="0.15">
      <c r="A154" s="134"/>
      <c r="B154" s="138" t="s">
        <v>609</v>
      </c>
      <c r="C154" s="3"/>
      <c r="D154" s="3"/>
      <c r="E154" s="3"/>
      <c r="F154" s="3"/>
      <c r="G154" s="3"/>
    </row>
    <row r="155" spans="1:7" x14ac:dyDescent="0.15">
      <c r="A155" s="134"/>
      <c r="B155" s="138" t="s">
        <v>609</v>
      </c>
      <c r="C155" s="3"/>
      <c r="D155" s="3"/>
      <c r="E155" s="3"/>
      <c r="F155" s="3"/>
      <c r="G155" s="3"/>
    </row>
    <row r="156" spans="1:7" x14ac:dyDescent="0.15">
      <c r="A156" s="134"/>
      <c r="B156" s="138" t="s">
        <v>609</v>
      </c>
      <c r="C156" s="3"/>
      <c r="D156" s="3"/>
      <c r="E156" s="3"/>
      <c r="F156" s="3"/>
      <c r="G156" s="3"/>
    </row>
    <row r="157" spans="1:7" x14ac:dyDescent="0.15">
      <c r="A157" s="134"/>
      <c r="B157" s="138" t="s">
        <v>609</v>
      </c>
      <c r="C157" s="3"/>
      <c r="D157" s="3"/>
      <c r="E157" s="3"/>
      <c r="F157" s="3"/>
      <c r="G157" s="3"/>
    </row>
    <row r="158" spans="1:7" x14ac:dyDescent="0.15">
      <c r="A158" s="134"/>
      <c r="B158" s="138" t="s">
        <v>609</v>
      </c>
      <c r="C158" s="3"/>
      <c r="D158" s="3"/>
      <c r="E158" s="3"/>
      <c r="F158" s="3"/>
      <c r="G158" s="3"/>
    </row>
    <row r="159" spans="1:7" x14ac:dyDescent="0.15">
      <c r="A159" s="134"/>
      <c r="B159" s="138" t="s">
        <v>609</v>
      </c>
      <c r="C159" s="3"/>
      <c r="D159" s="3"/>
      <c r="E159" s="3"/>
      <c r="F159" s="3"/>
      <c r="G159" s="3"/>
    </row>
    <row r="160" spans="1:7" x14ac:dyDescent="0.15">
      <c r="A160" s="134"/>
      <c r="B160" s="138" t="s">
        <v>609</v>
      </c>
      <c r="C160" s="3"/>
      <c r="D160" s="3"/>
      <c r="E160" s="3"/>
      <c r="F160" s="3"/>
      <c r="G160" s="3"/>
    </row>
    <row r="161" spans="1:7" ht="14" thickBot="1" x14ac:dyDescent="0.2">
      <c r="A161" s="11"/>
      <c r="B161" s="11"/>
      <c r="C161" s="3"/>
      <c r="D161" s="3"/>
      <c r="E161" s="3"/>
      <c r="F161" s="3"/>
      <c r="G161" s="3"/>
    </row>
    <row r="162" spans="1:7" ht="14" thickBot="1" x14ac:dyDescent="0.2">
      <c r="A162" s="372" t="s">
        <v>842</v>
      </c>
      <c r="B162" s="373"/>
      <c r="C162" s="373"/>
      <c r="D162" s="373"/>
      <c r="E162" s="373"/>
      <c r="F162" s="373"/>
      <c r="G162" s="374"/>
    </row>
    <row r="163" spans="1:7" x14ac:dyDescent="0.15">
      <c r="A163" s="175"/>
      <c r="B163" s="176"/>
      <c r="C163" s="176"/>
      <c r="D163" s="176"/>
      <c r="E163" s="176"/>
      <c r="F163" s="176"/>
      <c r="G163" s="177"/>
    </row>
    <row r="164" spans="1:7" x14ac:dyDescent="0.15">
      <c r="A164" s="170"/>
      <c r="B164" s="129"/>
      <c r="C164" s="129"/>
      <c r="D164" s="129"/>
      <c r="E164" s="129"/>
      <c r="F164" s="129"/>
      <c r="G164" s="171"/>
    </row>
    <row r="165" spans="1:7" x14ac:dyDescent="0.15">
      <c r="A165" s="170"/>
      <c r="B165" s="129"/>
      <c r="C165" s="129"/>
      <c r="D165" s="129"/>
      <c r="E165" s="129"/>
      <c r="F165" s="129"/>
      <c r="G165" s="171"/>
    </row>
    <row r="166" spans="1:7" x14ac:dyDescent="0.15">
      <c r="A166" s="170"/>
      <c r="B166" s="129"/>
      <c r="C166" s="129"/>
      <c r="D166" s="129"/>
      <c r="E166" s="129"/>
      <c r="F166" s="129"/>
      <c r="G166" s="171"/>
    </row>
    <row r="167" spans="1:7" x14ac:dyDescent="0.15">
      <c r="A167" s="170"/>
      <c r="B167" s="129"/>
      <c r="C167" s="129"/>
      <c r="D167" s="129"/>
      <c r="E167" s="129"/>
      <c r="F167" s="129"/>
      <c r="G167" s="171"/>
    </row>
    <row r="168" spans="1:7" x14ac:dyDescent="0.15">
      <c r="A168" s="170"/>
      <c r="B168" s="129"/>
      <c r="C168" s="129"/>
      <c r="D168" s="129"/>
      <c r="E168" s="129"/>
      <c r="F168" s="129"/>
      <c r="G168" s="171"/>
    </row>
    <row r="169" spans="1:7" x14ac:dyDescent="0.15">
      <c r="A169" s="170"/>
      <c r="B169" s="129"/>
      <c r="C169" s="129"/>
      <c r="D169" s="129"/>
      <c r="E169" s="129"/>
      <c r="F169" s="129"/>
      <c r="G169" s="171"/>
    </row>
    <row r="170" spans="1:7" x14ac:dyDescent="0.15">
      <c r="A170" s="170"/>
      <c r="B170" s="129"/>
      <c r="C170" s="129"/>
      <c r="D170" s="129"/>
      <c r="E170" s="129"/>
      <c r="F170" s="129"/>
      <c r="G170" s="171"/>
    </row>
    <row r="171" spans="1:7" x14ac:dyDescent="0.15">
      <c r="A171" s="170"/>
      <c r="B171" s="129"/>
      <c r="C171" s="129"/>
      <c r="D171" s="129"/>
      <c r="E171" s="129"/>
      <c r="F171" s="129"/>
      <c r="G171" s="171"/>
    </row>
    <row r="172" spans="1:7" x14ac:dyDescent="0.15">
      <c r="A172" s="170"/>
      <c r="B172" s="129"/>
      <c r="C172" s="129"/>
      <c r="D172" s="129"/>
      <c r="E172" s="129"/>
      <c r="F172" s="129"/>
      <c r="G172" s="171"/>
    </row>
    <row r="173" spans="1:7" x14ac:dyDescent="0.15">
      <c r="A173" s="170"/>
      <c r="B173" s="129"/>
      <c r="C173" s="129"/>
      <c r="D173" s="129"/>
      <c r="E173" s="129"/>
      <c r="F173" s="129"/>
      <c r="G173" s="171"/>
    </row>
    <row r="174" spans="1:7" x14ac:dyDescent="0.15">
      <c r="A174" s="170"/>
      <c r="B174" s="129"/>
      <c r="C174" s="129"/>
      <c r="D174" s="129"/>
      <c r="E174" s="129"/>
      <c r="F174" s="129"/>
      <c r="G174" s="171"/>
    </row>
    <row r="175" spans="1:7" x14ac:dyDescent="0.15">
      <c r="A175" s="170"/>
      <c r="B175" s="129"/>
      <c r="C175" s="129"/>
      <c r="D175" s="129"/>
      <c r="E175" s="129"/>
      <c r="F175" s="129"/>
      <c r="G175" s="171"/>
    </row>
    <row r="176" spans="1:7" x14ac:dyDescent="0.15">
      <c r="A176" s="170"/>
      <c r="B176" s="129"/>
      <c r="C176" s="129"/>
      <c r="D176" s="129"/>
      <c r="E176" s="129"/>
      <c r="F176" s="129"/>
      <c r="G176" s="171"/>
    </row>
    <row r="177" spans="1:7" x14ac:dyDescent="0.15">
      <c r="A177" s="170"/>
      <c r="B177" s="129"/>
      <c r="C177" s="129"/>
      <c r="D177" s="129"/>
      <c r="E177" s="129"/>
      <c r="F177" s="129"/>
      <c r="G177" s="171"/>
    </row>
    <row r="178" spans="1:7" x14ac:dyDescent="0.15">
      <c r="A178" s="170"/>
      <c r="B178" s="129"/>
      <c r="C178" s="129"/>
      <c r="D178" s="129"/>
      <c r="E178" s="129"/>
      <c r="F178" s="129"/>
      <c r="G178" s="171"/>
    </row>
    <row r="179" spans="1:7" x14ac:dyDescent="0.15">
      <c r="A179" s="170"/>
      <c r="B179" s="129"/>
      <c r="C179" s="129"/>
      <c r="D179" s="129"/>
      <c r="E179" s="129"/>
      <c r="F179" s="129"/>
      <c r="G179" s="171"/>
    </row>
    <row r="180" spans="1:7" x14ac:dyDescent="0.15">
      <c r="A180" s="170"/>
      <c r="B180" s="129"/>
      <c r="C180" s="129"/>
      <c r="D180" s="129"/>
      <c r="E180" s="129"/>
      <c r="F180" s="129"/>
      <c r="G180" s="171"/>
    </row>
    <row r="181" spans="1:7" x14ac:dyDescent="0.15">
      <c r="A181" s="170"/>
      <c r="B181" s="129"/>
      <c r="C181" s="129"/>
      <c r="D181" s="129"/>
      <c r="E181" s="129"/>
      <c r="F181" s="129"/>
      <c r="G181" s="171"/>
    </row>
    <row r="182" spans="1:7" x14ac:dyDescent="0.15">
      <c r="A182" s="170"/>
      <c r="B182" s="129"/>
      <c r="C182" s="129"/>
      <c r="D182" s="129"/>
      <c r="E182" s="129"/>
      <c r="F182" s="129"/>
      <c r="G182" s="171"/>
    </row>
    <row r="183" spans="1:7" x14ac:dyDescent="0.15">
      <c r="A183" s="170"/>
      <c r="B183" s="129"/>
      <c r="C183" s="129"/>
      <c r="D183" s="129"/>
      <c r="E183" s="129"/>
      <c r="F183" s="129"/>
      <c r="G183" s="171"/>
    </row>
    <row r="184" spans="1:7" x14ac:dyDescent="0.15">
      <c r="A184" s="170"/>
      <c r="B184" s="129"/>
      <c r="C184" s="129"/>
      <c r="D184" s="129"/>
      <c r="E184" s="129"/>
      <c r="F184" s="129"/>
      <c r="G184" s="171"/>
    </row>
    <row r="185" spans="1:7" x14ac:dyDescent="0.15">
      <c r="A185" s="170"/>
      <c r="B185" s="129"/>
      <c r="C185" s="129"/>
      <c r="D185" s="129"/>
      <c r="E185" s="129"/>
      <c r="F185" s="129"/>
      <c r="G185" s="171"/>
    </row>
    <row r="186" spans="1:7" x14ac:dyDescent="0.15">
      <c r="A186" s="170"/>
      <c r="B186" s="129"/>
      <c r="C186" s="129"/>
      <c r="D186" s="129"/>
      <c r="E186" s="129"/>
      <c r="F186" s="129"/>
      <c r="G186" s="171"/>
    </row>
    <row r="187" spans="1:7" x14ac:dyDescent="0.15">
      <c r="A187" s="170"/>
      <c r="B187" s="129"/>
      <c r="C187" s="129"/>
      <c r="D187" s="129"/>
      <c r="E187" s="129"/>
      <c r="F187" s="129"/>
      <c r="G187" s="171"/>
    </row>
    <row r="188" spans="1:7" x14ac:dyDescent="0.15">
      <c r="A188" s="170"/>
      <c r="B188" s="129"/>
      <c r="C188" s="129"/>
      <c r="D188" s="129"/>
      <c r="E188" s="129"/>
      <c r="F188" s="129"/>
      <c r="G188" s="171"/>
    </row>
    <row r="189" spans="1:7" x14ac:dyDescent="0.15">
      <c r="A189" s="170"/>
      <c r="B189" s="129"/>
      <c r="C189" s="129"/>
      <c r="D189" s="129"/>
      <c r="E189" s="129"/>
      <c r="F189" s="129"/>
      <c r="G189" s="171"/>
    </row>
    <row r="190" spans="1:7" ht="14" thickBot="1" x14ac:dyDescent="0.2">
      <c r="A190" s="172"/>
      <c r="B190" s="173"/>
      <c r="C190" s="173"/>
      <c r="D190" s="173"/>
      <c r="E190" s="173"/>
      <c r="F190" s="173"/>
      <c r="G190" s="174"/>
    </row>
    <row r="191" spans="1:7" x14ac:dyDescent="0.15">
      <c r="A191" s="3"/>
      <c r="B191" s="3"/>
      <c r="C191" s="3"/>
      <c r="D191" s="3"/>
      <c r="E191" s="3"/>
      <c r="F191" s="3"/>
      <c r="G191" s="3"/>
    </row>
    <row r="192" spans="1:7" ht="14" thickBot="1" x14ac:dyDescent="0.2">
      <c r="A192" s="10"/>
      <c r="B192" s="10"/>
      <c r="C192" s="10"/>
      <c r="D192" s="10"/>
      <c r="E192" s="10"/>
      <c r="F192" s="10"/>
      <c r="G192" s="10"/>
    </row>
    <row r="193" spans="1:7" ht="14" thickTop="1" x14ac:dyDescent="0.15">
      <c r="A193" s="3"/>
      <c r="B193" s="3"/>
      <c r="C193" s="3"/>
      <c r="D193" s="3"/>
      <c r="E193" s="3"/>
      <c r="F193" s="3"/>
      <c r="G193" s="3"/>
    </row>
    <row r="194" spans="1:7" ht="25" x14ac:dyDescent="0.25">
      <c r="A194" s="362" t="s">
        <v>888</v>
      </c>
      <c r="B194" s="362"/>
      <c r="C194" s="362"/>
      <c r="D194" s="362"/>
      <c r="E194" s="362"/>
      <c r="F194" s="362"/>
      <c r="G194" s="362"/>
    </row>
    <row r="195" spans="1:7" x14ac:dyDescent="0.15">
      <c r="A195" s="3"/>
      <c r="B195" s="3"/>
      <c r="C195" s="3"/>
      <c r="D195" s="3"/>
      <c r="E195" s="3"/>
      <c r="F195" s="3"/>
      <c r="G195" s="3"/>
    </row>
    <row r="196" spans="1:7" x14ac:dyDescent="0.15">
      <c r="A196" s="31" t="s">
        <v>362</v>
      </c>
      <c r="B196" s="3"/>
      <c r="C196" s="3"/>
      <c r="D196" s="3"/>
      <c r="E196" s="3"/>
      <c r="F196" s="3"/>
      <c r="G196" s="3"/>
    </row>
    <row r="197" spans="1:7" x14ac:dyDescent="0.15">
      <c r="A197" s="7"/>
      <c r="B197" s="3"/>
      <c r="C197" s="3"/>
      <c r="D197" s="3"/>
      <c r="E197" s="3"/>
      <c r="F197" s="3"/>
      <c r="G197" s="3"/>
    </row>
    <row r="198" spans="1:7" x14ac:dyDescent="0.15">
      <c r="A198" s="3"/>
      <c r="B198" s="3"/>
      <c r="C198" s="3"/>
      <c r="D198" s="3"/>
      <c r="E198" s="3"/>
      <c r="F198" s="3"/>
      <c r="G198" s="3"/>
    </row>
    <row r="199" spans="1:7" x14ac:dyDescent="0.15">
      <c r="A199" s="3"/>
      <c r="B199" s="3"/>
      <c r="C199" s="3"/>
      <c r="D199" s="3"/>
      <c r="E199" s="3"/>
      <c r="F199" s="3"/>
      <c r="G199" s="3"/>
    </row>
    <row r="200" spans="1:7" x14ac:dyDescent="0.15">
      <c r="A200" s="3"/>
      <c r="B200" s="3"/>
      <c r="C200" s="3"/>
      <c r="D200" s="3"/>
      <c r="E200" s="3"/>
      <c r="F200" s="3"/>
      <c r="G200" s="3"/>
    </row>
    <row r="201" spans="1:7" x14ac:dyDescent="0.15">
      <c r="A201" s="3"/>
      <c r="B201" s="3"/>
      <c r="C201" s="3"/>
      <c r="D201" s="3"/>
      <c r="E201" s="3"/>
      <c r="F201" s="3"/>
      <c r="G201" s="3"/>
    </row>
    <row r="202" spans="1:7" x14ac:dyDescent="0.15">
      <c r="A202" s="3"/>
      <c r="B202" s="3"/>
      <c r="C202" s="3"/>
      <c r="D202" s="3"/>
      <c r="E202" s="3"/>
      <c r="F202" s="3"/>
      <c r="G202" s="3"/>
    </row>
    <row r="203" spans="1:7" x14ac:dyDescent="0.15">
      <c r="A203" s="3"/>
      <c r="B203" s="3"/>
      <c r="C203" s="3"/>
      <c r="D203" s="3"/>
      <c r="E203" s="3"/>
      <c r="F203" s="3"/>
      <c r="G203" s="3"/>
    </row>
    <row r="204" spans="1:7" x14ac:dyDescent="0.15">
      <c r="A204" s="3"/>
      <c r="B204" s="3"/>
      <c r="C204" s="3"/>
      <c r="D204" s="3"/>
      <c r="E204" s="3"/>
      <c r="F204" s="3"/>
      <c r="G204" s="3"/>
    </row>
    <row r="205" spans="1:7" x14ac:dyDescent="0.15">
      <c r="A205" s="3"/>
      <c r="B205" s="3"/>
      <c r="C205" s="3"/>
      <c r="D205" s="3"/>
      <c r="E205" s="3"/>
      <c r="F205" s="3"/>
      <c r="G205" s="3"/>
    </row>
  </sheetData>
  <sheetProtection sheet="1" scenarios="1" formatCells="0" selectLockedCells="1"/>
  <mergeCells count="16">
    <mergeCell ref="H90:O90"/>
    <mergeCell ref="A94:F94"/>
    <mergeCell ref="A117:C117"/>
    <mergeCell ref="A118:C118"/>
    <mergeCell ref="A120:C120"/>
    <mergeCell ref="A1:G2"/>
    <mergeCell ref="A73:F73"/>
    <mergeCell ref="A126:C126"/>
    <mergeCell ref="A115:B115"/>
    <mergeCell ref="A194:G194"/>
    <mergeCell ref="A148:B148"/>
    <mergeCell ref="A162:G162"/>
    <mergeCell ref="A121:C121"/>
    <mergeCell ref="A122:C122"/>
    <mergeCell ref="A123:C123"/>
    <mergeCell ref="A124:C124"/>
  </mergeCells>
  <phoneticPr fontId="2" type="noConversion"/>
  <pageMargins left="0.78740157499999996" right="0.78740157499999996" top="0.984251969" bottom="0.984251969" header="0.4921259845" footer="0.4921259845"/>
  <pageSetup paperSize="9" orientation="portrait" horizontalDpi="300" verticalDpi="300"/>
  <headerFooter alignWithMargins="0"/>
  <drawing r:id="rId1"/>
  <legacyDrawing r:id="rId2"/>
  <oleObjects>
    <mc:AlternateContent xmlns:mc="http://schemas.openxmlformats.org/markup-compatibility/2006">
      <mc:Choice Requires="x14">
        <oleObject progId="Equation.DSMT4" shapeId="6155" r:id="rId3">
          <objectPr defaultSize="0" autoPict="0" r:id="rId4">
            <anchor moveWithCells="1" sizeWithCells="1">
              <from>
                <xdr:col>2</xdr:col>
                <xdr:colOff>0</xdr:colOff>
                <xdr:row>132</xdr:row>
                <xdr:rowOff>0</xdr:rowOff>
              </from>
              <to>
                <xdr:col>2</xdr:col>
                <xdr:colOff>635000</xdr:colOff>
                <xdr:row>133</xdr:row>
                <xdr:rowOff>25400</xdr:rowOff>
              </to>
            </anchor>
          </objectPr>
        </oleObject>
      </mc:Choice>
      <mc:Fallback>
        <oleObject progId="Equation.DSMT4" shapeId="6155"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0"/>
  </sheetPr>
  <dimension ref="A1:O92"/>
  <sheetViews>
    <sheetView workbookViewId="0">
      <pane ySplit="3" topLeftCell="A4" activePane="bottomLeft" state="frozen"/>
      <selection pane="bottomLeft" activeCell="A17" sqref="A17:G18"/>
    </sheetView>
  </sheetViews>
  <sheetFormatPr baseColWidth="10" defaultRowHeight="13" x14ac:dyDescent="0.15"/>
  <cols>
    <col min="3" max="3" width="12.83203125" customWidth="1"/>
    <col min="5" max="5" width="12.5" customWidth="1"/>
    <col min="10" max="11" width="11.5" style="129" customWidth="1"/>
    <col min="13" max="13" width="9.5" customWidth="1"/>
  </cols>
  <sheetData>
    <row r="1" spans="1:9" ht="12.75" customHeight="1" x14ac:dyDescent="0.15">
      <c r="A1" s="385" t="s">
        <v>845</v>
      </c>
      <c r="B1" s="386"/>
      <c r="C1" s="386"/>
      <c r="D1" s="386"/>
      <c r="E1" s="386"/>
      <c r="F1" s="386"/>
      <c r="G1" s="386"/>
      <c r="H1" s="386"/>
      <c r="I1" s="387"/>
    </row>
    <row r="2" spans="1:9" ht="12.75" customHeight="1" x14ac:dyDescent="0.15">
      <c r="A2" s="388"/>
      <c r="B2" s="376"/>
      <c r="C2" s="376"/>
      <c r="D2" s="376"/>
      <c r="E2" s="376"/>
      <c r="F2" s="376"/>
      <c r="G2" s="376"/>
      <c r="H2" s="376"/>
      <c r="I2" s="389"/>
    </row>
    <row r="3" spans="1:9" ht="12.75" customHeight="1" thickBot="1" x14ac:dyDescent="0.2">
      <c r="A3" s="390" t="s">
        <v>92</v>
      </c>
      <c r="B3" s="391"/>
      <c r="C3" s="391"/>
      <c r="D3" s="391"/>
      <c r="E3" s="391"/>
      <c r="F3" s="391"/>
      <c r="G3" s="391"/>
      <c r="H3" s="391"/>
      <c r="I3" s="392"/>
    </row>
    <row r="4" spans="1:9" ht="12.75" customHeight="1" x14ac:dyDescent="0.25">
      <c r="A4" s="80"/>
      <c r="B4" s="80"/>
      <c r="C4" s="80"/>
      <c r="D4" s="80"/>
      <c r="E4" s="80"/>
      <c r="F4" s="80"/>
      <c r="G4" s="80"/>
      <c r="H4" s="3"/>
      <c r="I4" s="3"/>
    </row>
    <row r="5" spans="1:9" ht="12.75" customHeight="1" x14ac:dyDescent="0.25">
      <c r="A5" s="69" t="s">
        <v>558</v>
      </c>
      <c r="B5" s="80"/>
      <c r="C5" s="80"/>
      <c r="D5" s="80"/>
      <c r="E5" s="80"/>
      <c r="F5" s="80"/>
      <c r="G5" s="80"/>
      <c r="H5" s="3"/>
      <c r="I5" s="3"/>
    </row>
    <row r="6" spans="1:9" ht="12.75" customHeight="1" x14ac:dyDescent="0.25">
      <c r="A6" s="81"/>
      <c r="B6" s="81"/>
      <c r="C6" s="81"/>
      <c r="D6" s="81"/>
      <c r="E6" s="80"/>
      <c r="F6" s="80"/>
      <c r="G6" s="80"/>
      <c r="H6" s="3"/>
      <c r="I6" s="3"/>
    </row>
    <row r="7" spans="1:9" ht="18" x14ac:dyDescent="0.25">
      <c r="A7" s="393" t="s">
        <v>846</v>
      </c>
      <c r="B7" s="394"/>
      <c r="C7" s="394"/>
      <c r="D7" s="395"/>
      <c r="E7" s="82"/>
      <c r="F7" s="83"/>
      <c r="G7" s="84"/>
      <c r="H7" s="3"/>
      <c r="I7" s="3"/>
    </row>
    <row r="8" spans="1:9" x14ac:dyDescent="0.15">
      <c r="A8" s="382" t="s">
        <v>879</v>
      </c>
      <c r="B8" s="383"/>
      <c r="C8" s="383"/>
      <c r="D8" s="383"/>
      <c r="E8" s="383"/>
      <c r="F8" s="383"/>
      <c r="G8" s="383"/>
      <c r="H8" s="87"/>
      <c r="I8" s="88"/>
    </row>
    <row r="9" spans="1:9" ht="16" x14ac:dyDescent="0.25">
      <c r="A9" s="382" t="s">
        <v>858</v>
      </c>
      <c r="B9" s="383"/>
      <c r="C9" s="383"/>
      <c r="D9" s="383"/>
      <c r="E9" s="383"/>
      <c r="F9" s="383"/>
      <c r="G9" s="89"/>
      <c r="H9" s="90"/>
      <c r="I9" s="91"/>
    </row>
    <row r="10" spans="1:9" x14ac:dyDescent="0.15">
      <c r="A10" s="382" t="s">
        <v>859</v>
      </c>
      <c r="B10" s="383"/>
      <c r="C10" s="383"/>
      <c r="D10" s="383"/>
      <c r="E10" s="383"/>
      <c r="F10" s="383"/>
      <c r="G10" s="383"/>
      <c r="H10" s="383"/>
      <c r="I10" s="88"/>
    </row>
    <row r="11" spans="1:9" x14ac:dyDescent="0.15">
      <c r="A11" s="382" t="s">
        <v>860</v>
      </c>
      <c r="B11" s="383"/>
      <c r="C11" s="383"/>
      <c r="D11" s="383"/>
      <c r="E11" s="383"/>
      <c r="F11" s="383"/>
      <c r="G11" s="383"/>
      <c r="H11" s="87"/>
      <c r="I11" s="88"/>
    </row>
    <row r="12" spans="1:9" x14ac:dyDescent="0.15">
      <c r="A12" s="384" t="s">
        <v>880</v>
      </c>
      <c r="B12" s="383"/>
      <c r="C12" s="383"/>
      <c r="D12" s="383"/>
      <c r="E12" s="383"/>
      <c r="F12" s="383"/>
      <c r="G12" s="383"/>
      <c r="H12" s="383"/>
      <c r="I12" s="383"/>
    </row>
    <row r="13" spans="1:9" ht="16" x14ac:dyDescent="0.25">
      <c r="A13" s="384" t="s">
        <v>861</v>
      </c>
      <c r="B13" s="383"/>
      <c r="C13" s="383"/>
      <c r="D13" s="383"/>
      <c r="E13" s="383"/>
      <c r="F13" s="383"/>
      <c r="G13" s="89"/>
      <c r="H13" s="90"/>
      <c r="I13" s="91"/>
    </row>
    <row r="14" spans="1:9" ht="16" x14ac:dyDescent="0.25">
      <c r="A14" s="384" t="s">
        <v>862</v>
      </c>
      <c r="B14" s="383"/>
      <c r="C14" s="383"/>
      <c r="D14" s="383"/>
      <c r="E14" s="92"/>
      <c r="F14" s="93"/>
      <c r="G14" s="89"/>
      <c r="H14" s="90"/>
      <c r="I14" s="91"/>
    </row>
    <row r="15" spans="1:9" ht="16" x14ac:dyDescent="0.25">
      <c r="A15" s="382" t="s">
        <v>863</v>
      </c>
      <c r="B15" s="383"/>
      <c r="C15" s="383"/>
      <c r="D15" s="383"/>
      <c r="E15" s="92"/>
      <c r="F15" s="93"/>
      <c r="G15" s="89"/>
      <c r="H15" s="90"/>
      <c r="I15" s="91"/>
    </row>
    <row r="16" spans="1:9" ht="16" x14ac:dyDescent="0.25">
      <c r="A16" s="398" t="s">
        <v>864</v>
      </c>
      <c r="B16" s="397"/>
      <c r="C16" s="397"/>
      <c r="D16" s="397"/>
      <c r="E16" s="397"/>
      <c r="F16" s="93"/>
      <c r="G16" s="89"/>
      <c r="H16" s="90"/>
      <c r="I16" s="91"/>
    </row>
    <row r="17" spans="1:15" x14ac:dyDescent="0.15">
      <c r="A17" s="398" t="s">
        <v>865</v>
      </c>
      <c r="B17" s="397"/>
      <c r="C17" s="397"/>
      <c r="D17" s="397"/>
      <c r="E17" s="397"/>
      <c r="F17" s="397"/>
      <c r="G17" s="397"/>
      <c r="H17" s="87"/>
      <c r="I17" s="88"/>
    </row>
    <row r="18" spans="1:15" ht="16" x14ac:dyDescent="0.25">
      <c r="A18" s="396" t="s">
        <v>866</v>
      </c>
      <c r="B18" s="397"/>
      <c r="C18" s="397"/>
      <c r="D18" s="397"/>
      <c r="E18" s="93"/>
      <c r="F18" s="93"/>
      <c r="G18" s="89"/>
      <c r="H18" s="90"/>
      <c r="I18" s="91"/>
    </row>
    <row r="19" spans="1:15" ht="18" x14ac:dyDescent="0.25">
      <c r="A19" s="70"/>
      <c r="B19" s="71"/>
      <c r="C19" s="72"/>
      <c r="D19" s="72"/>
      <c r="E19" s="72"/>
      <c r="F19" s="73"/>
      <c r="G19" s="84"/>
      <c r="H19" s="3"/>
      <c r="I19" s="3"/>
    </row>
    <row r="20" spans="1:15" ht="18" x14ac:dyDescent="0.25">
      <c r="A20" s="74"/>
      <c r="B20" s="68"/>
      <c r="C20" s="68"/>
      <c r="D20" s="68"/>
      <c r="E20" s="68"/>
      <c r="F20" s="75"/>
      <c r="G20" s="84"/>
      <c r="H20" s="3"/>
      <c r="I20" s="3"/>
    </row>
    <row r="21" spans="1:15" ht="18" x14ac:dyDescent="0.25">
      <c r="A21" s="74" t="s">
        <v>847</v>
      </c>
      <c r="B21" s="68" t="s">
        <v>848</v>
      </c>
      <c r="C21" s="68" t="s">
        <v>679</v>
      </c>
      <c r="D21" s="68" t="s">
        <v>680</v>
      </c>
      <c r="E21" s="68" t="s">
        <v>681</v>
      </c>
      <c r="F21" s="75" t="s">
        <v>849</v>
      </c>
      <c r="G21" s="84"/>
      <c r="H21" s="3"/>
      <c r="I21" s="3"/>
    </row>
    <row r="22" spans="1:15" ht="18" x14ac:dyDescent="0.25">
      <c r="A22" s="76">
        <v>0.33680555555555558</v>
      </c>
      <c r="B22" s="68" t="s">
        <v>850</v>
      </c>
      <c r="C22" s="68" t="s">
        <v>658</v>
      </c>
      <c r="D22" s="68" t="s">
        <v>851</v>
      </c>
      <c r="E22" s="68" t="s">
        <v>852</v>
      </c>
      <c r="F22" s="75" t="s">
        <v>853</v>
      </c>
      <c r="G22" s="84"/>
      <c r="H22" s="3"/>
      <c r="I22" s="3"/>
    </row>
    <row r="23" spans="1:15" ht="18" x14ac:dyDescent="0.25">
      <c r="A23" s="76">
        <v>0.36805555555555558</v>
      </c>
      <c r="B23" s="68" t="s">
        <v>850</v>
      </c>
      <c r="C23" s="68" t="s">
        <v>658</v>
      </c>
      <c r="D23" s="68" t="s">
        <v>851</v>
      </c>
      <c r="E23" s="68" t="s">
        <v>852</v>
      </c>
      <c r="F23" s="75" t="s">
        <v>853</v>
      </c>
      <c r="G23" s="84"/>
      <c r="H23" s="3"/>
      <c r="I23" s="3"/>
    </row>
    <row r="24" spans="1:15" ht="18" x14ac:dyDescent="0.25">
      <c r="A24" s="76">
        <v>0.40972222222222227</v>
      </c>
      <c r="B24" s="68" t="s">
        <v>854</v>
      </c>
      <c r="C24" s="68" t="s">
        <v>659</v>
      </c>
      <c r="D24" s="68" t="s">
        <v>660</v>
      </c>
      <c r="E24" s="68" t="s">
        <v>660</v>
      </c>
      <c r="F24" s="75" t="s">
        <v>850</v>
      </c>
      <c r="G24" s="84"/>
      <c r="H24" s="3"/>
      <c r="I24" s="3"/>
    </row>
    <row r="25" spans="1:15" ht="18" x14ac:dyDescent="0.25">
      <c r="A25" s="76">
        <v>0.44097222222222227</v>
      </c>
      <c r="B25" s="68" t="s">
        <v>854</v>
      </c>
      <c r="C25" s="68" t="s">
        <v>659</v>
      </c>
      <c r="D25" s="68" t="s">
        <v>660</v>
      </c>
      <c r="E25" s="68" t="s">
        <v>658</v>
      </c>
      <c r="F25" s="75" t="s">
        <v>850</v>
      </c>
      <c r="G25" s="84"/>
      <c r="H25" s="3"/>
      <c r="I25" s="3"/>
    </row>
    <row r="26" spans="1:15" ht="18" x14ac:dyDescent="0.25">
      <c r="A26" s="76">
        <v>0.4826388888888889</v>
      </c>
      <c r="B26" s="68" t="s">
        <v>855</v>
      </c>
      <c r="C26" s="68" t="s">
        <v>856</v>
      </c>
      <c r="D26" s="68" t="s">
        <v>857</v>
      </c>
      <c r="E26" s="68" t="s">
        <v>659</v>
      </c>
      <c r="F26" s="75" t="s">
        <v>850</v>
      </c>
      <c r="G26" s="84"/>
      <c r="H26" s="3"/>
      <c r="I26" s="3"/>
    </row>
    <row r="27" spans="1:15" ht="18" x14ac:dyDescent="0.25">
      <c r="A27" s="77">
        <v>0.51388888888888895</v>
      </c>
      <c r="B27" s="78" t="s">
        <v>855</v>
      </c>
      <c r="C27" s="78"/>
      <c r="D27" s="78" t="s">
        <v>857</v>
      </c>
      <c r="E27" s="78"/>
      <c r="F27" s="79"/>
      <c r="G27" s="84"/>
      <c r="H27" s="3"/>
      <c r="I27" s="3"/>
      <c r="L27" s="129"/>
      <c r="M27" s="129"/>
      <c r="N27" s="129"/>
      <c r="O27" s="129"/>
    </row>
    <row r="28" spans="1:15" x14ac:dyDescent="0.15">
      <c r="A28" s="3"/>
      <c r="B28" s="3"/>
      <c r="C28" s="3"/>
      <c r="D28" s="3"/>
      <c r="E28" s="3"/>
      <c r="F28" s="3"/>
      <c r="G28" s="3"/>
      <c r="H28" s="3"/>
      <c r="I28" s="3"/>
      <c r="L28" s="129"/>
      <c r="M28" s="129"/>
      <c r="N28" s="129"/>
      <c r="O28" s="129"/>
    </row>
    <row r="29" spans="1:15" x14ac:dyDescent="0.15">
      <c r="A29" s="2" t="s">
        <v>568</v>
      </c>
      <c r="B29" s="3"/>
      <c r="C29" s="3"/>
      <c r="D29" s="3"/>
      <c r="E29" s="3"/>
      <c r="F29" s="3"/>
      <c r="G29" s="3"/>
      <c r="H29" s="3"/>
      <c r="I29" s="3"/>
      <c r="L29" s="129"/>
      <c r="M29" s="129"/>
      <c r="N29" s="129"/>
      <c r="O29" s="129"/>
    </row>
    <row r="30" spans="1:15" s="129" customFormat="1" x14ac:dyDescent="0.15">
      <c r="A30" s="130"/>
      <c r="B30" s="131"/>
      <c r="C30" s="131"/>
      <c r="D30" s="131"/>
      <c r="E30" s="131"/>
      <c r="F30" s="131"/>
      <c r="G30" s="131"/>
      <c r="H30" s="131"/>
      <c r="I30" s="131"/>
    </row>
    <row r="31" spans="1:15" x14ac:dyDescent="0.15">
      <c r="A31" s="3" t="s">
        <v>867</v>
      </c>
      <c r="B31" s="3"/>
      <c r="C31" s="3"/>
      <c r="D31" s="3"/>
      <c r="E31" s="3"/>
      <c r="F31" s="3"/>
      <c r="G31" s="3"/>
      <c r="H31" s="3"/>
      <c r="I31" s="3"/>
      <c r="L31" s="129"/>
      <c r="M31" s="129"/>
      <c r="N31" s="129"/>
      <c r="O31" s="129"/>
    </row>
    <row r="32" spans="1:15" x14ac:dyDescent="0.15">
      <c r="A32" s="3" t="s">
        <v>868</v>
      </c>
      <c r="B32" s="3"/>
      <c r="C32" s="3"/>
      <c r="D32" s="3"/>
      <c r="E32" s="3"/>
      <c r="F32" s="3"/>
      <c r="G32" s="3"/>
      <c r="H32" s="3"/>
      <c r="I32" s="3"/>
      <c r="L32" s="129"/>
      <c r="M32" s="129"/>
      <c r="N32" s="129"/>
      <c r="O32" s="129"/>
    </row>
    <row r="33" spans="1:15" x14ac:dyDescent="0.15">
      <c r="A33" s="3" t="s">
        <v>869</v>
      </c>
      <c r="B33" s="3"/>
      <c r="C33" s="3"/>
      <c r="D33" s="3"/>
      <c r="E33" s="3"/>
      <c r="F33" s="3"/>
      <c r="G33" s="3"/>
      <c r="H33" s="3"/>
      <c r="I33" s="3"/>
      <c r="L33" s="129"/>
      <c r="M33" s="129"/>
      <c r="N33" s="129"/>
      <c r="O33" s="129"/>
    </row>
    <row r="34" spans="1:15" x14ac:dyDescent="0.15">
      <c r="A34" s="3" t="s">
        <v>872</v>
      </c>
      <c r="B34" s="3"/>
      <c r="C34" s="3"/>
      <c r="D34" s="3"/>
      <c r="E34" s="3"/>
      <c r="F34" s="3"/>
      <c r="G34" s="3"/>
      <c r="H34" s="3"/>
      <c r="I34" s="3"/>
      <c r="L34" s="129"/>
      <c r="M34" s="129"/>
      <c r="N34" s="129"/>
      <c r="O34" s="129"/>
    </row>
    <row r="35" spans="1:15" x14ac:dyDescent="0.15">
      <c r="A35" s="8" t="s">
        <v>870</v>
      </c>
      <c r="B35" s="8"/>
      <c r="C35" s="8"/>
      <c r="D35" s="8"/>
      <c r="E35" s="8"/>
      <c r="F35" s="8"/>
      <c r="G35" s="8"/>
      <c r="H35" s="3"/>
      <c r="I35" s="3"/>
      <c r="L35" s="129"/>
      <c r="M35" s="129"/>
      <c r="N35" s="129"/>
      <c r="O35" s="129"/>
    </row>
    <row r="36" spans="1:15" x14ac:dyDescent="0.15">
      <c r="A36" s="8" t="s">
        <v>573</v>
      </c>
      <c r="B36" s="8"/>
      <c r="C36" s="8"/>
      <c r="D36" s="8"/>
      <c r="E36" s="8"/>
      <c r="F36" s="8"/>
      <c r="G36" s="8"/>
      <c r="H36" s="3"/>
      <c r="I36" s="3"/>
      <c r="L36" s="129"/>
      <c r="M36" s="129"/>
      <c r="N36" s="129"/>
      <c r="O36" s="129"/>
    </row>
    <row r="37" spans="1:15" x14ac:dyDescent="0.15">
      <c r="A37" s="8" t="s">
        <v>871</v>
      </c>
      <c r="B37" s="8"/>
      <c r="C37" s="8"/>
      <c r="D37" s="8"/>
      <c r="E37" s="8"/>
      <c r="F37" s="8"/>
      <c r="G37" s="8"/>
      <c r="H37" s="3"/>
      <c r="I37" s="3"/>
      <c r="L37" s="129"/>
      <c r="M37" s="129"/>
      <c r="N37" s="129"/>
      <c r="O37" s="129"/>
    </row>
    <row r="38" spans="1:15" x14ac:dyDescent="0.15">
      <c r="A38" s="3"/>
      <c r="B38" s="3"/>
      <c r="C38" s="3"/>
      <c r="D38" s="3"/>
      <c r="E38" s="3"/>
      <c r="F38" s="3"/>
      <c r="G38" s="3"/>
      <c r="H38" s="3"/>
      <c r="I38" s="3"/>
      <c r="L38" s="129"/>
      <c r="M38" s="129"/>
      <c r="N38" s="129"/>
      <c r="O38" s="129"/>
    </row>
    <row r="39" spans="1:15" x14ac:dyDescent="0.15">
      <c r="A39" s="2" t="s">
        <v>575</v>
      </c>
      <c r="B39" s="3"/>
      <c r="C39" s="3"/>
      <c r="D39" s="3"/>
      <c r="E39" s="3"/>
      <c r="F39" s="3"/>
      <c r="G39" s="3"/>
      <c r="H39" s="3"/>
      <c r="I39" s="3"/>
      <c r="L39" s="129"/>
      <c r="M39" s="129"/>
      <c r="N39" s="129"/>
      <c r="O39" s="129"/>
    </row>
    <row r="40" spans="1:15" x14ac:dyDescent="0.15">
      <c r="A40" s="3"/>
      <c r="B40" s="3"/>
      <c r="C40" s="3"/>
      <c r="D40" s="3"/>
      <c r="E40" s="3"/>
      <c r="F40" s="3"/>
      <c r="G40" s="3"/>
      <c r="H40" s="3"/>
      <c r="I40" s="3"/>
      <c r="L40" s="129"/>
      <c r="M40" s="129"/>
      <c r="N40" s="129"/>
      <c r="O40" s="129"/>
    </row>
    <row r="41" spans="1:15" x14ac:dyDescent="0.15">
      <c r="A41" s="3" t="s">
        <v>873</v>
      </c>
      <c r="B41" s="3"/>
      <c r="C41" s="3"/>
      <c r="D41" s="3"/>
      <c r="E41" s="3"/>
      <c r="F41" s="3"/>
      <c r="G41" s="3"/>
      <c r="H41" s="3"/>
      <c r="I41" s="3"/>
      <c r="L41" s="129"/>
      <c r="M41" s="129"/>
      <c r="N41" s="129"/>
      <c r="O41" s="129"/>
    </row>
    <row r="42" spans="1:15" x14ac:dyDescent="0.15">
      <c r="A42" s="3" t="s">
        <v>874</v>
      </c>
      <c r="B42" s="3"/>
      <c r="C42" s="3"/>
      <c r="D42" s="3"/>
      <c r="E42" s="3"/>
      <c r="F42" s="3"/>
      <c r="G42" s="3"/>
      <c r="H42" s="3"/>
      <c r="I42" s="3"/>
      <c r="L42" s="129"/>
      <c r="M42" s="129"/>
      <c r="N42" s="129"/>
      <c r="O42" s="129"/>
    </row>
    <row r="43" spans="1:15" x14ac:dyDescent="0.15">
      <c r="A43" s="3"/>
      <c r="B43" s="3"/>
      <c r="C43" s="3"/>
      <c r="D43" s="3"/>
      <c r="E43" s="3"/>
      <c r="F43" s="3"/>
      <c r="G43" s="3"/>
      <c r="H43" s="3"/>
      <c r="I43" s="3"/>
      <c r="L43" s="129"/>
      <c r="M43" s="129"/>
      <c r="N43" s="129"/>
      <c r="O43" s="129"/>
    </row>
    <row r="44" spans="1:15" x14ac:dyDescent="0.15">
      <c r="A44" s="355" t="s">
        <v>875</v>
      </c>
      <c r="B44" s="355" t="s">
        <v>876</v>
      </c>
      <c r="C44" s="3"/>
      <c r="D44" s="3"/>
      <c r="E44" s="3"/>
      <c r="F44" s="3"/>
      <c r="G44" s="3"/>
      <c r="H44" s="3"/>
      <c r="I44" s="3"/>
    </row>
    <row r="45" spans="1:15" x14ac:dyDescent="0.15">
      <c r="A45" s="355">
        <v>6</v>
      </c>
      <c r="B45" s="355">
        <v>14</v>
      </c>
      <c r="C45" s="3"/>
      <c r="D45" s="3"/>
      <c r="E45" s="3"/>
      <c r="F45" s="3"/>
      <c r="G45" s="3"/>
      <c r="H45" s="3"/>
      <c r="I45" s="3"/>
    </row>
    <row r="46" spans="1:15" x14ac:dyDescent="0.15">
      <c r="A46" s="355">
        <v>7</v>
      </c>
      <c r="B46" s="355">
        <v>14</v>
      </c>
      <c r="C46" s="3"/>
      <c r="D46" s="3"/>
      <c r="E46" s="3"/>
      <c r="F46" s="3"/>
      <c r="G46" s="3"/>
      <c r="H46" s="3"/>
      <c r="I46" s="3"/>
    </row>
    <row r="47" spans="1:15" x14ac:dyDescent="0.15">
      <c r="A47" s="355">
        <v>8</v>
      </c>
      <c r="B47" s="355">
        <v>15</v>
      </c>
      <c r="C47" s="3"/>
      <c r="D47" s="3"/>
      <c r="E47" s="3"/>
      <c r="F47" s="3"/>
      <c r="G47" s="3"/>
      <c r="H47" s="3"/>
      <c r="I47" s="3"/>
    </row>
    <row r="48" spans="1:15" x14ac:dyDescent="0.15">
      <c r="A48" s="355">
        <v>9</v>
      </c>
      <c r="B48" s="355">
        <v>17</v>
      </c>
      <c r="C48" s="3"/>
      <c r="D48" s="3"/>
      <c r="E48" s="3"/>
      <c r="F48" s="3"/>
      <c r="G48" s="3"/>
      <c r="H48" s="3"/>
      <c r="I48" s="3"/>
    </row>
    <row r="49" spans="1:9" x14ac:dyDescent="0.15">
      <c r="A49" s="355">
        <v>10</v>
      </c>
      <c r="B49" s="355">
        <v>18</v>
      </c>
      <c r="C49" s="3"/>
      <c r="D49" s="3"/>
      <c r="E49" s="3"/>
      <c r="F49" s="3"/>
      <c r="G49" s="3"/>
      <c r="H49" s="3"/>
      <c r="I49" s="3"/>
    </row>
    <row r="50" spans="1:9" x14ac:dyDescent="0.15">
      <c r="A50" s="355">
        <v>11</v>
      </c>
      <c r="B50" s="355">
        <v>19</v>
      </c>
      <c r="C50" s="3"/>
      <c r="D50" s="3"/>
      <c r="E50" s="3"/>
      <c r="F50" s="3"/>
      <c r="G50" s="3"/>
      <c r="H50" s="3"/>
      <c r="I50" s="3"/>
    </row>
    <row r="51" spans="1:9" x14ac:dyDescent="0.15">
      <c r="A51" s="355">
        <v>12</v>
      </c>
      <c r="B51" s="355">
        <v>20</v>
      </c>
      <c r="C51" s="3"/>
      <c r="D51" s="3"/>
      <c r="E51" s="3"/>
      <c r="F51" s="3"/>
      <c r="G51" s="3"/>
      <c r="H51" s="3"/>
      <c r="I51" s="3"/>
    </row>
    <row r="52" spans="1:9" x14ac:dyDescent="0.15">
      <c r="A52" s="355">
        <v>13</v>
      </c>
      <c r="B52" s="355">
        <v>23</v>
      </c>
      <c r="C52" s="3"/>
      <c r="D52" s="3"/>
      <c r="E52" s="3"/>
      <c r="F52" s="3"/>
      <c r="G52" s="3"/>
      <c r="H52" s="3"/>
      <c r="I52" s="3"/>
    </row>
    <row r="53" spans="1:9" x14ac:dyDescent="0.15">
      <c r="A53" s="355">
        <v>14</v>
      </c>
      <c r="B53" s="355">
        <v>24</v>
      </c>
      <c r="C53" s="3"/>
      <c r="D53" s="3"/>
      <c r="E53" s="3"/>
      <c r="F53" s="3"/>
      <c r="G53" s="3"/>
      <c r="H53" s="3"/>
      <c r="I53" s="3"/>
    </row>
    <row r="54" spans="1:9" x14ac:dyDescent="0.15">
      <c r="A54" s="355">
        <v>15</v>
      </c>
      <c r="B54" s="355">
        <v>24</v>
      </c>
      <c r="C54" s="3"/>
      <c r="D54" s="3"/>
      <c r="E54" s="3"/>
      <c r="F54" s="3"/>
      <c r="G54" s="3"/>
      <c r="H54" s="3"/>
      <c r="I54" s="3"/>
    </row>
    <row r="55" spans="1:9" x14ac:dyDescent="0.15">
      <c r="A55" s="355">
        <v>16</v>
      </c>
      <c r="B55" s="355">
        <v>23</v>
      </c>
      <c r="C55" s="3"/>
      <c r="D55" s="3"/>
      <c r="E55" s="3"/>
      <c r="F55" s="3"/>
      <c r="G55" s="3"/>
      <c r="H55" s="3"/>
      <c r="I55" s="3"/>
    </row>
    <row r="56" spans="1:9" x14ac:dyDescent="0.15">
      <c r="A56" s="355">
        <v>17</v>
      </c>
      <c r="B56" s="355">
        <v>22</v>
      </c>
      <c r="C56" s="3"/>
      <c r="D56" s="3"/>
      <c r="E56" s="3"/>
      <c r="F56" s="3"/>
      <c r="G56" s="3"/>
      <c r="H56" s="3"/>
      <c r="I56" s="3"/>
    </row>
    <row r="57" spans="1:9" x14ac:dyDescent="0.15">
      <c r="A57" s="355">
        <v>18</v>
      </c>
      <c r="B57" s="355">
        <v>20</v>
      </c>
      <c r="C57" s="3"/>
      <c r="D57" s="3"/>
      <c r="E57" s="3"/>
      <c r="F57" s="3"/>
      <c r="G57" s="3"/>
      <c r="H57" s="3"/>
      <c r="I57" s="3"/>
    </row>
    <row r="58" spans="1:9" x14ac:dyDescent="0.15">
      <c r="A58" s="355">
        <v>19</v>
      </c>
      <c r="B58" s="355">
        <v>19</v>
      </c>
      <c r="C58" s="3"/>
      <c r="D58" s="3"/>
      <c r="E58" s="3"/>
      <c r="F58" s="3"/>
      <c r="G58" s="3"/>
      <c r="H58" s="3"/>
      <c r="I58" s="3"/>
    </row>
    <row r="59" spans="1:9" x14ac:dyDescent="0.15">
      <c r="A59" s="355">
        <v>20</v>
      </c>
      <c r="B59" s="355">
        <v>18</v>
      </c>
      <c r="C59" s="3"/>
      <c r="D59" s="3"/>
      <c r="E59" s="3"/>
      <c r="F59" s="3"/>
      <c r="G59" s="3"/>
      <c r="H59" s="3"/>
      <c r="I59" s="3"/>
    </row>
    <row r="60" spans="1:9" x14ac:dyDescent="0.15">
      <c r="A60" s="3"/>
      <c r="B60" s="3"/>
      <c r="C60" s="3"/>
      <c r="D60" s="3"/>
      <c r="E60" s="3"/>
      <c r="F60" s="3"/>
      <c r="G60" s="3"/>
      <c r="H60" s="3"/>
      <c r="I60" s="3"/>
    </row>
    <row r="61" spans="1:9" x14ac:dyDescent="0.15">
      <c r="A61" s="3" t="s">
        <v>877</v>
      </c>
      <c r="B61" s="3"/>
      <c r="C61" s="3"/>
      <c r="D61" s="3"/>
      <c r="E61" s="3"/>
      <c r="F61" s="3"/>
      <c r="G61" s="3"/>
      <c r="H61" s="3"/>
      <c r="I61" s="3"/>
    </row>
    <row r="62" spans="1:9" x14ac:dyDescent="0.15">
      <c r="A62" s="3" t="s">
        <v>878</v>
      </c>
      <c r="B62" s="3"/>
      <c r="C62" s="3"/>
      <c r="D62" s="3"/>
      <c r="E62" s="3"/>
      <c r="F62" s="3"/>
      <c r="G62" s="3"/>
      <c r="H62" s="3"/>
      <c r="I62" s="3"/>
    </row>
    <row r="63" spans="1:9" x14ac:dyDescent="0.15">
      <c r="A63" s="3" t="s">
        <v>881</v>
      </c>
      <c r="B63" s="3"/>
      <c r="C63" s="3"/>
      <c r="D63" s="3"/>
      <c r="E63" s="3"/>
      <c r="F63" s="3"/>
      <c r="G63" s="3"/>
      <c r="H63" s="3"/>
      <c r="I63" s="3"/>
    </row>
    <row r="64" spans="1:9" x14ac:dyDescent="0.15">
      <c r="A64" s="3" t="s">
        <v>882</v>
      </c>
      <c r="B64" s="3"/>
      <c r="C64" s="3"/>
      <c r="D64" s="3"/>
      <c r="E64" s="3"/>
      <c r="F64" s="3"/>
      <c r="G64" s="3"/>
      <c r="H64" s="3"/>
      <c r="I64" s="3"/>
    </row>
    <row r="65" spans="1:9" x14ac:dyDescent="0.15">
      <c r="A65" s="3" t="s">
        <v>883</v>
      </c>
      <c r="B65" s="3"/>
      <c r="C65" s="3"/>
      <c r="D65" s="3"/>
      <c r="E65" s="3"/>
      <c r="F65" s="3"/>
      <c r="G65" s="3"/>
      <c r="H65" s="3"/>
      <c r="I65" s="3"/>
    </row>
    <row r="66" spans="1:9" x14ac:dyDescent="0.15">
      <c r="A66" s="3" t="s">
        <v>884</v>
      </c>
      <c r="B66" s="3"/>
      <c r="C66" s="3"/>
      <c r="D66" s="3"/>
      <c r="E66" s="3"/>
      <c r="F66" s="3"/>
      <c r="G66" s="3"/>
      <c r="H66" s="3"/>
      <c r="I66" s="3"/>
    </row>
    <row r="67" spans="1:9" x14ac:dyDescent="0.15">
      <c r="A67" s="3" t="s">
        <v>885</v>
      </c>
      <c r="B67" s="3"/>
      <c r="C67" s="3"/>
      <c r="D67" s="3"/>
      <c r="E67" s="3"/>
      <c r="F67" s="3"/>
      <c r="G67" s="3"/>
      <c r="H67" s="3"/>
      <c r="I67" s="3"/>
    </row>
    <row r="68" spans="1:9" x14ac:dyDescent="0.15">
      <c r="A68" s="3" t="s">
        <v>886</v>
      </c>
      <c r="B68" s="3"/>
      <c r="C68" s="3"/>
      <c r="D68" s="3"/>
      <c r="E68" s="3"/>
      <c r="F68" s="3"/>
      <c r="G68" s="3"/>
      <c r="H68" s="3"/>
      <c r="I68" s="3"/>
    </row>
    <row r="69" spans="1:9" x14ac:dyDescent="0.15">
      <c r="A69" s="3" t="s">
        <v>887</v>
      </c>
      <c r="B69" s="3"/>
      <c r="C69" s="3"/>
      <c r="D69" s="3"/>
      <c r="E69" s="3"/>
      <c r="F69" s="3"/>
      <c r="G69" s="3"/>
      <c r="H69" s="3"/>
      <c r="I69" s="3"/>
    </row>
    <row r="70" spans="1:9" x14ac:dyDescent="0.15">
      <c r="A70" s="3"/>
      <c r="B70" s="3"/>
      <c r="C70" s="3"/>
      <c r="D70" s="3"/>
      <c r="E70" s="3"/>
      <c r="F70" s="3"/>
      <c r="G70" s="3"/>
      <c r="H70" s="3"/>
      <c r="I70" s="3"/>
    </row>
    <row r="71" spans="1:9" x14ac:dyDescent="0.15">
      <c r="A71" s="3"/>
      <c r="B71" s="3"/>
      <c r="C71" s="3"/>
      <c r="D71" s="3"/>
      <c r="E71" s="3"/>
      <c r="F71" s="3"/>
      <c r="G71" s="3"/>
      <c r="H71" s="3"/>
      <c r="I71" s="3"/>
    </row>
    <row r="72" spans="1:9" x14ac:dyDescent="0.15">
      <c r="A72" s="3"/>
      <c r="B72" s="3"/>
      <c r="C72" s="3"/>
      <c r="D72" s="3"/>
      <c r="E72" s="3"/>
      <c r="F72" s="3"/>
      <c r="G72" s="3"/>
      <c r="H72" s="3"/>
      <c r="I72" s="3"/>
    </row>
    <row r="73" spans="1:9" x14ac:dyDescent="0.15">
      <c r="A73" s="3"/>
      <c r="B73" s="3"/>
      <c r="C73" s="3"/>
      <c r="D73" s="3"/>
      <c r="E73" s="3"/>
      <c r="F73" s="3"/>
      <c r="G73" s="3"/>
      <c r="H73" s="3"/>
      <c r="I73" s="3"/>
    </row>
    <row r="74" spans="1:9" x14ac:dyDescent="0.15">
      <c r="A74" s="3"/>
      <c r="B74" s="3"/>
      <c r="C74" s="3"/>
      <c r="D74" s="3"/>
      <c r="E74" s="3"/>
      <c r="F74" s="3"/>
      <c r="G74" s="3"/>
      <c r="H74" s="3"/>
      <c r="I74" s="3"/>
    </row>
    <row r="75" spans="1:9" x14ac:dyDescent="0.15">
      <c r="A75" s="3"/>
      <c r="B75" s="3"/>
      <c r="C75" s="3"/>
      <c r="D75" s="3"/>
      <c r="E75" s="3"/>
      <c r="F75" s="3"/>
      <c r="G75" s="3"/>
      <c r="H75" s="3"/>
      <c r="I75" s="3"/>
    </row>
    <row r="76" spans="1:9" x14ac:dyDescent="0.15">
      <c r="A76" s="3"/>
      <c r="B76" s="3"/>
      <c r="C76" s="3"/>
      <c r="D76" s="3"/>
      <c r="E76" s="3"/>
      <c r="F76" s="3"/>
      <c r="G76" s="3"/>
      <c r="H76" s="3"/>
      <c r="I76" s="3"/>
    </row>
    <row r="77" spans="1:9" x14ac:dyDescent="0.15">
      <c r="A77" s="3"/>
      <c r="B77" s="3"/>
      <c r="C77" s="3"/>
      <c r="D77" s="3"/>
      <c r="E77" s="3"/>
      <c r="F77" s="3"/>
      <c r="G77" s="3"/>
      <c r="H77" s="3"/>
      <c r="I77" s="3"/>
    </row>
    <row r="78" spans="1:9" x14ac:dyDescent="0.15">
      <c r="A78" s="3"/>
      <c r="B78" s="3"/>
      <c r="C78" s="3"/>
      <c r="D78" s="3"/>
      <c r="E78" s="3"/>
      <c r="F78" s="3"/>
      <c r="G78" s="3"/>
      <c r="H78" s="3"/>
      <c r="I78" s="3"/>
    </row>
    <row r="79" spans="1:9" x14ac:dyDescent="0.15">
      <c r="A79" s="3"/>
      <c r="B79" s="3"/>
      <c r="C79" s="3"/>
      <c r="D79" s="3"/>
      <c r="E79" s="3"/>
      <c r="F79" s="3"/>
      <c r="G79" s="3"/>
      <c r="H79" s="3"/>
      <c r="I79" s="3"/>
    </row>
    <row r="80" spans="1:9" x14ac:dyDescent="0.15">
      <c r="A80" s="3"/>
      <c r="B80" s="3"/>
      <c r="C80" s="3"/>
      <c r="D80" s="3"/>
      <c r="E80" s="3"/>
      <c r="F80" s="3"/>
      <c r="G80" s="3"/>
      <c r="H80" s="3"/>
      <c r="I80" s="3"/>
    </row>
    <row r="81" spans="1:9" ht="14" thickBot="1" x14ac:dyDescent="0.2">
      <c r="A81" s="10"/>
      <c r="B81" s="10"/>
      <c r="C81" s="10"/>
      <c r="D81" s="10"/>
      <c r="E81" s="10"/>
      <c r="F81" s="10"/>
      <c r="G81" s="10"/>
      <c r="H81" s="10"/>
      <c r="I81" s="10"/>
    </row>
    <row r="82" spans="1:9" ht="14" thickTop="1" x14ac:dyDescent="0.15">
      <c r="A82" s="3"/>
      <c r="B82" s="3"/>
      <c r="C82" s="3"/>
      <c r="D82" s="3"/>
      <c r="E82" s="3"/>
      <c r="F82" s="3"/>
      <c r="G82" s="3"/>
      <c r="H82" s="3"/>
      <c r="I82" s="3"/>
    </row>
    <row r="83" spans="1:9" ht="25" x14ac:dyDescent="0.25">
      <c r="A83" s="362" t="s">
        <v>581</v>
      </c>
      <c r="B83" s="362"/>
      <c r="C83" s="362"/>
      <c r="D83" s="362"/>
      <c r="E83" s="362"/>
      <c r="F83" s="362"/>
      <c r="G83" s="362"/>
      <c r="H83" s="362"/>
      <c r="I83" s="362"/>
    </row>
    <row r="84" spans="1:9" x14ac:dyDescent="0.15">
      <c r="A84" s="3"/>
      <c r="B84" s="3"/>
      <c r="C84" s="3"/>
      <c r="D84" s="3"/>
      <c r="E84" s="3"/>
      <c r="F84" s="3"/>
      <c r="G84" s="3"/>
      <c r="H84" s="3"/>
      <c r="I84" s="3"/>
    </row>
    <row r="85" spans="1:9" x14ac:dyDescent="0.15">
      <c r="A85" s="3"/>
      <c r="B85" s="3"/>
      <c r="C85" s="3"/>
      <c r="D85" s="3"/>
      <c r="E85" s="3"/>
      <c r="F85" s="3"/>
      <c r="G85" s="3"/>
      <c r="H85" s="3"/>
      <c r="I85" s="3"/>
    </row>
    <row r="86" spans="1:9" x14ac:dyDescent="0.15">
      <c r="A86" s="3"/>
      <c r="B86" s="3"/>
      <c r="C86" s="3"/>
      <c r="D86" s="3"/>
      <c r="E86" s="3"/>
      <c r="F86" s="3"/>
      <c r="G86" s="3"/>
      <c r="H86" s="3"/>
      <c r="I86" s="3"/>
    </row>
    <row r="87" spans="1:9" x14ac:dyDescent="0.15">
      <c r="A87" s="3"/>
      <c r="B87" s="3"/>
      <c r="C87" s="3"/>
      <c r="D87" s="3"/>
      <c r="E87" s="3"/>
      <c r="F87" s="3"/>
      <c r="G87" s="3"/>
      <c r="H87" s="3"/>
      <c r="I87" s="3"/>
    </row>
    <row r="88" spans="1:9" x14ac:dyDescent="0.15">
      <c r="A88" s="3"/>
      <c r="B88" s="3"/>
      <c r="C88" s="3"/>
      <c r="D88" s="3"/>
      <c r="E88" s="3"/>
      <c r="F88" s="3"/>
      <c r="G88" s="3"/>
      <c r="H88" s="3"/>
      <c r="I88" s="3"/>
    </row>
    <row r="89" spans="1:9" x14ac:dyDescent="0.15">
      <c r="A89" s="3"/>
      <c r="B89" s="3"/>
      <c r="C89" s="3"/>
      <c r="D89" s="3"/>
      <c r="E89" s="3"/>
      <c r="F89" s="3"/>
      <c r="G89" s="3"/>
      <c r="H89" s="3"/>
      <c r="I89" s="3"/>
    </row>
    <row r="90" spans="1:9" x14ac:dyDescent="0.15">
      <c r="A90" s="3"/>
      <c r="B90" s="3"/>
      <c r="C90" s="3"/>
      <c r="D90" s="3"/>
      <c r="E90" s="3"/>
      <c r="F90" s="3"/>
      <c r="G90" s="3"/>
      <c r="H90" s="3"/>
      <c r="I90" s="3"/>
    </row>
    <row r="91" spans="1:9" x14ac:dyDescent="0.15">
      <c r="A91" s="3"/>
      <c r="B91" s="3"/>
      <c r="C91" s="3"/>
      <c r="D91" s="3"/>
      <c r="E91" s="3"/>
      <c r="F91" s="3"/>
      <c r="G91" s="3"/>
      <c r="H91" s="3"/>
      <c r="I91" s="3"/>
    </row>
    <row r="92" spans="1:9" x14ac:dyDescent="0.15">
      <c r="A92" s="3"/>
      <c r="B92" s="3"/>
      <c r="C92" s="3"/>
      <c r="D92" s="3"/>
      <c r="E92" s="3"/>
      <c r="F92" s="3"/>
      <c r="G92" s="3"/>
      <c r="H92" s="3"/>
      <c r="I92" s="3"/>
    </row>
  </sheetData>
  <sheetProtection sheet="1" objects="1" scenarios="1" formatCells="0" formatColumns="0" formatRows="0" insertColumns="0" deleteColumns="0" selectLockedCells="1"/>
  <mergeCells count="15">
    <mergeCell ref="A83:I83"/>
    <mergeCell ref="A18:D18"/>
    <mergeCell ref="A14:D14"/>
    <mergeCell ref="A15:D15"/>
    <mergeCell ref="A16:E16"/>
    <mergeCell ref="A17:G17"/>
    <mergeCell ref="A11:G11"/>
    <mergeCell ref="A12:I12"/>
    <mergeCell ref="A13:F13"/>
    <mergeCell ref="A1:I2"/>
    <mergeCell ref="A3:I3"/>
    <mergeCell ref="A7:D7"/>
    <mergeCell ref="A8:G8"/>
    <mergeCell ref="A9:F9"/>
    <mergeCell ref="A10:H10"/>
  </mergeCells>
  <phoneticPr fontId="2" type="noConversion"/>
  <pageMargins left="0.78740157499999996" right="0.78740157499999996" top="0.984251969" bottom="0.984251969" header="0.4921259845" footer="0.492125984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0"/>
  </sheetPr>
  <dimension ref="A1:K97"/>
  <sheetViews>
    <sheetView workbookViewId="0">
      <pane ySplit="3" topLeftCell="A4" activePane="bottomLeft" state="frozen"/>
      <selection pane="bottomLeft" activeCell="A11" sqref="A11"/>
    </sheetView>
  </sheetViews>
  <sheetFormatPr baseColWidth="10" defaultRowHeight="13" x14ac:dyDescent="0.15"/>
  <cols>
    <col min="2" max="2" width="12.33203125" customWidth="1"/>
  </cols>
  <sheetData>
    <row r="1" spans="1:9" x14ac:dyDescent="0.15">
      <c r="A1" s="385" t="s">
        <v>889</v>
      </c>
      <c r="B1" s="386"/>
      <c r="C1" s="386"/>
      <c r="D1" s="386"/>
      <c r="E1" s="386"/>
      <c r="F1" s="386"/>
      <c r="G1" s="386"/>
      <c r="H1" s="386"/>
      <c r="I1" s="387"/>
    </row>
    <row r="2" spans="1:9" x14ac:dyDescent="0.15">
      <c r="A2" s="388"/>
      <c r="B2" s="376"/>
      <c r="C2" s="376"/>
      <c r="D2" s="376"/>
      <c r="E2" s="376"/>
      <c r="F2" s="376"/>
      <c r="G2" s="376"/>
      <c r="H2" s="376"/>
      <c r="I2" s="389"/>
    </row>
    <row r="3" spans="1:9" ht="12.75" customHeight="1" thickBot="1" x14ac:dyDescent="0.2">
      <c r="A3" s="400" t="s">
        <v>93</v>
      </c>
      <c r="B3" s="401"/>
      <c r="C3" s="401"/>
      <c r="D3" s="401"/>
      <c r="E3" s="401"/>
      <c r="F3" s="401"/>
      <c r="G3" s="401"/>
      <c r="H3" s="401"/>
      <c r="I3" s="402"/>
    </row>
    <row r="4" spans="1:9" ht="12.75" customHeight="1" x14ac:dyDescent="0.25">
      <c r="A4" s="80"/>
      <c r="B4" s="80"/>
      <c r="C4" s="80"/>
      <c r="D4" s="80"/>
      <c r="E4" s="80"/>
      <c r="F4" s="80"/>
      <c r="G4" s="80"/>
      <c r="H4" s="3"/>
      <c r="I4" s="3"/>
    </row>
    <row r="5" spans="1:9" ht="12.75" customHeight="1" x14ac:dyDescent="0.25">
      <c r="A5" s="69" t="s">
        <v>558</v>
      </c>
      <c r="B5" s="80"/>
      <c r="C5" s="80"/>
      <c r="D5" s="80"/>
      <c r="E5" s="80"/>
      <c r="F5" s="80"/>
      <c r="G5" s="80"/>
      <c r="H5" s="3"/>
      <c r="I5" s="3"/>
    </row>
    <row r="6" spans="1:9" ht="12.75" customHeight="1" x14ac:dyDescent="0.25">
      <c r="A6" s="81"/>
      <c r="B6" s="81"/>
      <c r="C6" s="81"/>
      <c r="D6" s="81"/>
      <c r="E6" s="80"/>
      <c r="F6" s="80"/>
      <c r="G6" s="80"/>
      <c r="H6" s="3"/>
      <c r="I6" s="3"/>
    </row>
    <row r="7" spans="1:9" ht="18" x14ac:dyDescent="0.25">
      <c r="A7" s="393" t="s">
        <v>890</v>
      </c>
      <c r="B7" s="394"/>
      <c r="C7" s="394"/>
      <c r="D7" s="395"/>
      <c r="E7" s="82"/>
      <c r="F7" s="83"/>
      <c r="G7" s="84"/>
      <c r="H7" s="3"/>
      <c r="I7" s="3"/>
    </row>
    <row r="8" spans="1:9" x14ac:dyDescent="0.15">
      <c r="A8" s="382"/>
      <c r="B8" s="383"/>
      <c r="C8" s="383"/>
      <c r="D8" s="383"/>
      <c r="E8" s="383"/>
      <c r="F8" s="383"/>
      <c r="G8" s="383"/>
      <c r="H8" s="87"/>
      <c r="I8" s="88"/>
    </row>
    <row r="9" spans="1:9" x14ac:dyDescent="0.15">
      <c r="A9" s="85" t="s">
        <v>0</v>
      </c>
      <c r="B9" s="86"/>
      <c r="C9" s="86"/>
      <c r="D9" s="86"/>
      <c r="E9" s="86"/>
      <c r="F9" s="86"/>
      <c r="G9" s="86"/>
      <c r="H9" s="87"/>
      <c r="I9" s="88"/>
    </row>
    <row r="10" spans="1:9" ht="16" x14ac:dyDescent="0.25">
      <c r="A10" s="382"/>
      <c r="B10" s="383"/>
      <c r="C10" s="383"/>
      <c r="D10" s="383"/>
      <c r="E10" s="383"/>
      <c r="F10" s="383"/>
      <c r="G10" s="89"/>
      <c r="H10" s="90"/>
      <c r="I10" s="91"/>
    </row>
    <row r="11" spans="1:9" x14ac:dyDescent="0.15">
      <c r="A11" s="178"/>
      <c r="B11" s="86"/>
      <c r="C11" s="86"/>
      <c r="D11" s="86"/>
      <c r="E11" s="86"/>
      <c r="F11" s="86"/>
      <c r="G11" s="86"/>
      <c r="H11" s="86"/>
      <c r="I11" s="88"/>
    </row>
    <row r="12" spans="1:9" x14ac:dyDescent="0.15">
      <c r="A12" s="85"/>
      <c r="B12" s="86"/>
      <c r="C12" s="86"/>
      <c r="D12" s="86"/>
      <c r="E12" s="86"/>
      <c r="F12" s="86"/>
      <c r="G12" s="86"/>
      <c r="H12" s="86"/>
      <c r="I12" s="88"/>
    </row>
    <row r="13" spans="1:9" x14ac:dyDescent="0.15">
      <c r="A13" s="99" t="s">
        <v>90</v>
      </c>
      <c r="B13" s="99"/>
      <c r="C13" s="99"/>
      <c r="D13" s="99"/>
      <c r="E13" s="99"/>
      <c r="F13" s="99"/>
      <c r="G13" s="99"/>
      <c r="H13" s="86"/>
      <c r="I13" s="88"/>
    </row>
    <row r="14" spans="1:9" x14ac:dyDescent="0.15">
      <c r="A14" s="382"/>
      <c r="B14" s="383"/>
      <c r="C14" s="383"/>
      <c r="D14" s="383"/>
      <c r="E14" s="383"/>
      <c r="F14" s="383"/>
      <c r="G14" s="383"/>
      <c r="H14" s="87"/>
      <c r="I14" s="88"/>
    </row>
    <row r="15" spans="1:9" x14ac:dyDescent="0.15">
      <c r="A15" s="382" t="s">
        <v>1</v>
      </c>
      <c r="B15" s="382"/>
      <c r="C15" s="382"/>
      <c r="D15" s="382"/>
      <c r="E15" s="382"/>
      <c r="F15" s="382"/>
      <c r="G15" s="382"/>
      <c r="H15" s="382"/>
      <c r="I15" s="382"/>
    </row>
    <row r="16" spans="1:9" ht="16" x14ac:dyDescent="0.25">
      <c r="A16" s="384"/>
      <c r="B16" s="383"/>
      <c r="C16" s="383"/>
      <c r="D16" s="383"/>
      <c r="E16" s="383"/>
      <c r="F16" s="383"/>
      <c r="G16" s="89"/>
      <c r="H16" s="90"/>
      <c r="I16" s="91"/>
    </row>
    <row r="17" spans="1:9" ht="16" x14ac:dyDescent="0.25">
      <c r="A17" s="69" t="s">
        <v>568</v>
      </c>
      <c r="B17" s="86"/>
      <c r="C17" s="86"/>
      <c r="D17" s="86"/>
      <c r="E17" s="92"/>
      <c r="F17" s="93"/>
      <c r="G17" s="89"/>
      <c r="H17" s="90"/>
      <c r="I17" s="91"/>
    </row>
    <row r="18" spans="1:9" ht="16" x14ac:dyDescent="0.25">
      <c r="A18" s="85"/>
      <c r="B18" s="86"/>
      <c r="C18" s="86"/>
      <c r="D18" s="86"/>
      <c r="E18" s="92"/>
      <c r="F18" s="93"/>
      <c r="G18" s="89"/>
      <c r="H18" s="90"/>
      <c r="I18" s="91"/>
    </row>
    <row r="19" spans="1:9" ht="16" x14ac:dyDescent="0.25">
      <c r="A19" s="95" t="s">
        <v>4</v>
      </c>
      <c r="B19" s="95" t="s">
        <v>690</v>
      </c>
      <c r="C19" s="95" t="s">
        <v>629</v>
      </c>
      <c r="D19" s="94"/>
      <c r="E19" s="94"/>
      <c r="F19" s="93"/>
      <c r="G19" s="89"/>
      <c r="H19" s="90"/>
      <c r="I19" s="91"/>
    </row>
    <row r="20" spans="1:9" x14ac:dyDescent="0.15">
      <c r="A20" s="96">
        <v>1</v>
      </c>
      <c r="B20" s="95" t="s">
        <v>2</v>
      </c>
      <c r="C20" s="96">
        <v>19.899999999999999</v>
      </c>
      <c r="D20" s="94"/>
      <c r="E20" s="94"/>
      <c r="F20" s="94"/>
      <c r="G20" s="94"/>
      <c r="H20" s="87"/>
      <c r="I20" s="88"/>
    </row>
    <row r="21" spans="1:9" x14ac:dyDescent="0.15">
      <c r="A21" s="129">
        <v>2</v>
      </c>
      <c r="B21" s="129" t="s">
        <v>3</v>
      </c>
      <c r="C21" s="129">
        <v>149.5</v>
      </c>
      <c r="D21" s="3"/>
      <c r="E21" s="3"/>
      <c r="F21" s="3"/>
      <c r="G21" s="3"/>
      <c r="H21" s="3"/>
      <c r="I21" s="3"/>
    </row>
    <row r="22" spans="1:9" x14ac:dyDescent="0.15">
      <c r="A22" s="129"/>
      <c r="B22" s="179" t="s">
        <v>5</v>
      </c>
      <c r="C22" s="129">
        <v>20</v>
      </c>
      <c r="D22" s="3"/>
      <c r="E22" s="3"/>
      <c r="F22" s="3"/>
      <c r="G22" s="3"/>
      <c r="H22" s="3"/>
      <c r="I22" s="3"/>
    </row>
    <row r="23" spans="1:9" x14ac:dyDescent="0.15">
      <c r="A23" s="129"/>
      <c r="B23" s="129" t="s">
        <v>6</v>
      </c>
      <c r="C23" s="129">
        <v>998</v>
      </c>
      <c r="D23" s="3"/>
      <c r="E23" s="3"/>
      <c r="F23" s="3"/>
      <c r="G23" s="3"/>
      <c r="H23" s="3"/>
      <c r="I23" s="3"/>
    </row>
    <row r="24" spans="1:9" x14ac:dyDescent="0.15">
      <c r="A24" s="129"/>
      <c r="B24" s="129" t="s">
        <v>7</v>
      </c>
      <c r="C24" s="129">
        <v>280</v>
      </c>
      <c r="D24" s="3"/>
      <c r="E24" s="3"/>
      <c r="F24" s="3"/>
      <c r="G24" s="3"/>
      <c r="H24" s="3"/>
      <c r="I24" s="3"/>
    </row>
    <row r="25" spans="1:9" x14ac:dyDescent="0.15">
      <c r="A25" s="129"/>
      <c r="B25" s="129" t="s">
        <v>8</v>
      </c>
      <c r="C25" s="129">
        <v>35.799999999999997</v>
      </c>
      <c r="D25" s="3"/>
      <c r="E25" s="3"/>
      <c r="F25" s="3"/>
      <c r="G25" s="3"/>
      <c r="H25" s="3"/>
      <c r="I25" s="3"/>
    </row>
    <row r="26" spans="1:9" x14ac:dyDescent="0.15">
      <c r="A26" s="129"/>
      <c r="B26" s="129" t="s">
        <v>9</v>
      </c>
      <c r="C26" s="129">
        <v>78.900000000000006</v>
      </c>
      <c r="D26" s="3"/>
      <c r="E26" s="3"/>
      <c r="F26" s="3"/>
      <c r="G26" s="3"/>
      <c r="H26" s="3"/>
      <c r="I26" s="3"/>
    </row>
    <row r="27" spans="1:9" x14ac:dyDescent="0.15">
      <c r="A27" s="129"/>
      <c r="B27" s="129" t="s">
        <v>10</v>
      </c>
      <c r="C27" s="129">
        <v>25</v>
      </c>
      <c r="D27" s="3"/>
      <c r="E27" s="3"/>
      <c r="F27" s="3"/>
      <c r="G27" s="3"/>
      <c r="H27" s="3"/>
      <c r="I27" s="3"/>
    </row>
    <row r="28" spans="1:9" x14ac:dyDescent="0.15">
      <c r="A28" s="129"/>
      <c r="B28" s="129" t="s">
        <v>11</v>
      </c>
      <c r="C28" s="129">
        <v>22</v>
      </c>
      <c r="D28" s="3"/>
      <c r="E28" s="3"/>
      <c r="F28" s="3"/>
      <c r="G28" s="3"/>
      <c r="H28" s="3"/>
      <c r="I28" s="3"/>
    </row>
    <row r="29" spans="1:9" x14ac:dyDescent="0.15">
      <c r="A29" s="3"/>
      <c r="B29" s="3"/>
      <c r="C29" s="3"/>
      <c r="D29" s="3"/>
      <c r="E29" s="3"/>
      <c r="F29" s="3"/>
      <c r="G29" s="3"/>
      <c r="H29" s="3"/>
      <c r="I29" s="3"/>
    </row>
    <row r="30" spans="1:9" x14ac:dyDescent="0.15">
      <c r="A30" s="3" t="s">
        <v>12</v>
      </c>
      <c r="B30" s="3"/>
      <c r="C30" s="3"/>
      <c r="D30" s="3"/>
      <c r="E30" s="3"/>
      <c r="F30" s="3"/>
      <c r="G30" s="3"/>
      <c r="H30" s="3"/>
      <c r="I30" s="3"/>
    </row>
    <row r="31" spans="1:9" x14ac:dyDescent="0.15">
      <c r="A31" s="3" t="s">
        <v>13</v>
      </c>
      <c r="B31" s="3"/>
      <c r="C31" s="3"/>
      <c r="D31" s="3"/>
      <c r="E31" s="3"/>
      <c r="F31" s="3"/>
      <c r="G31" s="3"/>
      <c r="H31" s="3"/>
      <c r="I31" s="3"/>
    </row>
    <row r="32" spans="1:9" x14ac:dyDescent="0.15">
      <c r="A32" s="3" t="s">
        <v>14</v>
      </c>
      <c r="B32" s="3"/>
      <c r="C32" s="3"/>
      <c r="D32" s="3"/>
      <c r="E32" s="3"/>
      <c r="F32" s="3"/>
      <c r="G32" s="3"/>
      <c r="H32" s="3"/>
      <c r="I32" s="3"/>
    </row>
    <row r="33" spans="1:9" x14ac:dyDescent="0.15">
      <c r="A33" s="3" t="s">
        <v>15</v>
      </c>
      <c r="B33" s="3"/>
      <c r="C33" s="3"/>
      <c r="D33" s="3"/>
      <c r="E33" s="3"/>
      <c r="F33" s="3"/>
      <c r="G33" s="3"/>
      <c r="H33" s="3"/>
      <c r="I33" s="3"/>
    </row>
    <row r="34" spans="1:9" x14ac:dyDescent="0.15">
      <c r="A34" s="3" t="s">
        <v>16</v>
      </c>
      <c r="B34" s="3"/>
      <c r="C34" s="3"/>
      <c r="D34" s="3"/>
      <c r="E34" s="3"/>
      <c r="F34" s="3"/>
      <c r="G34" s="3"/>
      <c r="H34" s="3"/>
      <c r="I34" s="3"/>
    </row>
    <row r="35" spans="1:9" x14ac:dyDescent="0.15">
      <c r="A35" s="3"/>
      <c r="B35" s="3"/>
      <c r="C35" s="3"/>
      <c r="D35" s="3"/>
      <c r="E35" s="3"/>
      <c r="F35" s="3"/>
      <c r="G35" s="3"/>
      <c r="H35" s="3"/>
      <c r="I35" s="3"/>
    </row>
    <row r="36" spans="1:9" x14ac:dyDescent="0.15">
      <c r="A36" s="69" t="s">
        <v>575</v>
      </c>
      <c r="B36" s="3"/>
      <c r="C36" s="3"/>
      <c r="D36" s="3"/>
      <c r="E36" s="3"/>
      <c r="F36" s="3"/>
      <c r="G36" s="3"/>
      <c r="H36" s="3"/>
      <c r="I36" s="3"/>
    </row>
    <row r="37" spans="1:9" x14ac:dyDescent="0.15">
      <c r="A37" s="3"/>
      <c r="B37" s="3"/>
      <c r="C37" s="3"/>
      <c r="D37" s="3"/>
      <c r="E37" s="3"/>
      <c r="F37" s="3"/>
      <c r="G37" s="3"/>
      <c r="H37" s="3"/>
      <c r="I37" s="3"/>
    </row>
    <row r="38" spans="1:9" x14ac:dyDescent="0.15">
      <c r="A38" s="399" t="s">
        <v>17</v>
      </c>
      <c r="B38" s="399"/>
      <c r="C38" s="129"/>
      <c r="D38" s="129"/>
      <c r="E38" s="129"/>
      <c r="F38" s="129"/>
      <c r="G38" s="129"/>
      <c r="H38" s="129"/>
      <c r="I38" s="129"/>
    </row>
    <row r="39" spans="1:9" x14ac:dyDescent="0.15">
      <c r="A39" s="129"/>
      <c r="B39" s="129"/>
      <c r="C39" s="129"/>
      <c r="D39" s="129"/>
      <c r="E39" s="129"/>
      <c r="F39" s="129"/>
      <c r="G39" s="129"/>
      <c r="H39" s="129"/>
      <c r="I39" s="129"/>
    </row>
    <row r="40" spans="1:9" x14ac:dyDescent="0.15">
      <c r="A40" s="180" t="s">
        <v>18</v>
      </c>
      <c r="B40" s="180" t="s">
        <v>19</v>
      </c>
      <c r="C40" s="180" t="s">
        <v>72</v>
      </c>
      <c r="D40" s="180" t="s">
        <v>20</v>
      </c>
      <c r="E40" s="180" t="s">
        <v>21</v>
      </c>
      <c r="F40" s="180" t="s">
        <v>73</v>
      </c>
      <c r="G40" s="129" t="s">
        <v>74</v>
      </c>
      <c r="H40" s="129" t="s">
        <v>77</v>
      </c>
      <c r="I40" s="129" t="s">
        <v>75</v>
      </c>
    </row>
    <row r="41" spans="1:9" x14ac:dyDescent="0.15">
      <c r="A41" s="181" t="s">
        <v>51</v>
      </c>
      <c r="B41" s="182" t="s">
        <v>22</v>
      </c>
      <c r="C41" s="183">
        <v>93</v>
      </c>
      <c r="D41" s="183">
        <v>3.4</v>
      </c>
      <c r="E41" s="183">
        <v>35</v>
      </c>
      <c r="F41" s="183">
        <v>0</v>
      </c>
      <c r="G41" s="183">
        <v>4.34</v>
      </c>
      <c r="H41" s="184">
        <v>884</v>
      </c>
      <c r="I41" s="183" t="s">
        <v>76</v>
      </c>
    </row>
    <row r="42" spans="1:9" x14ac:dyDescent="0.15">
      <c r="A42" s="181" t="s">
        <v>52</v>
      </c>
      <c r="B42" s="182" t="s">
        <v>23</v>
      </c>
      <c r="C42" s="183">
        <v>92</v>
      </c>
      <c r="D42" s="183">
        <v>3.8</v>
      </c>
      <c r="E42" s="183">
        <v>28</v>
      </c>
      <c r="F42" s="183">
        <v>12.1</v>
      </c>
      <c r="G42" s="183">
        <v>0</v>
      </c>
      <c r="H42" s="184">
        <v>931</v>
      </c>
      <c r="I42" s="183" t="s">
        <v>76</v>
      </c>
    </row>
    <row r="43" spans="1:9" x14ac:dyDescent="0.15">
      <c r="A43" s="181" t="s">
        <v>53</v>
      </c>
      <c r="B43" s="182" t="s">
        <v>24</v>
      </c>
      <c r="C43" s="183">
        <v>92</v>
      </c>
      <c r="D43" s="183">
        <v>5</v>
      </c>
      <c r="E43" s="183">
        <v>51</v>
      </c>
      <c r="F43" s="183">
        <v>10.6</v>
      </c>
      <c r="G43" s="183">
        <v>0</v>
      </c>
      <c r="H43" s="184">
        <v>1338</v>
      </c>
      <c r="I43" s="183" t="s">
        <v>811</v>
      </c>
    </row>
    <row r="44" spans="1:9" x14ac:dyDescent="0.15">
      <c r="A44" s="181" t="s">
        <v>54</v>
      </c>
      <c r="B44" s="182" t="s">
        <v>25</v>
      </c>
      <c r="C44" s="183">
        <v>93</v>
      </c>
      <c r="D44" s="183">
        <v>4.1100000000000003</v>
      </c>
      <c r="E44" s="183">
        <v>35</v>
      </c>
      <c r="F44" s="183">
        <v>0</v>
      </c>
      <c r="G44" s="183">
        <v>3.41</v>
      </c>
      <c r="H44" s="184">
        <v>1114</v>
      </c>
      <c r="I44" s="183" t="s">
        <v>811</v>
      </c>
    </row>
    <row r="45" spans="1:9" x14ac:dyDescent="0.15">
      <c r="A45" s="181" t="s">
        <v>55</v>
      </c>
      <c r="B45" s="182" t="s">
        <v>26</v>
      </c>
      <c r="C45" s="183">
        <v>93</v>
      </c>
      <c r="D45" s="183">
        <v>4.2</v>
      </c>
      <c r="E45" s="183">
        <v>28</v>
      </c>
      <c r="F45" s="183">
        <v>0</v>
      </c>
      <c r="G45" s="183">
        <v>2.5</v>
      </c>
      <c r="H45" s="184">
        <v>1246</v>
      </c>
      <c r="I45" s="183" t="s">
        <v>811</v>
      </c>
    </row>
    <row r="46" spans="1:9" x14ac:dyDescent="0.15">
      <c r="A46" s="181" t="s">
        <v>56</v>
      </c>
      <c r="B46" s="182" t="s">
        <v>27</v>
      </c>
      <c r="C46" s="183">
        <v>93</v>
      </c>
      <c r="D46" s="183">
        <v>4.08</v>
      </c>
      <c r="E46" s="183">
        <v>25</v>
      </c>
      <c r="F46" s="183">
        <v>0</v>
      </c>
      <c r="G46" s="183">
        <v>4.17</v>
      </c>
      <c r="H46" s="184">
        <v>932</v>
      </c>
      <c r="I46" s="183" t="s">
        <v>76</v>
      </c>
    </row>
    <row r="47" spans="1:9" x14ac:dyDescent="0.15">
      <c r="A47" s="181" t="s">
        <v>768</v>
      </c>
      <c r="B47" s="182" t="s">
        <v>28</v>
      </c>
      <c r="C47" s="183">
        <v>92</v>
      </c>
      <c r="D47" s="183">
        <v>4.5999999999999996</v>
      </c>
      <c r="E47" s="183">
        <v>47</v>
      </c>
      <c r="F47" s="183">
        <v>11.2</v>
      </c>
      <c r="G47" s="183">
        <v>0</v>
      </c>
      <c r="H47" s="184">
        <v>1219</v>
      </c>
      <c r="I47" s="183" t="s">
        <v>811</v>
      </c>
    </row>
    <row r="48" spans="1:9" x14ac:dyDescent="0.15">
      <c r="A48" s="181" t="s">
        <v>722</v>
      </c>
      <c r="B48" s="182" t="s">
        <v>29</v>
      </c>
      <c r="C48" s="183">
        <v>93</v>
      </c>
      <c r="D48" s="183">
        <v>4.33</v>
      </c>
      <c r="E48" s="183">
        <v>26</v>
      </c>
      <c r="F48" s="183">
        <v>8</v>
      </c>
      <c r="G48" s="183">
        <v>0</v>
      </c>
      <c r="H48" s="184">
        <v>1009</v>
      </c>
      <c r="I48" s="183" t="s">
        <v>76</v>
      </c>
    </row>
    <row r="49" spans="1:9" x14ac:dyDescent="0.15">
      <c r="A49" s="181" t="s">
        <v>768</v>
      </c>
      <c r="B49" s="182" t="s">
        <v>30</v>
      </c>
      <c r="C49" s="183">
        <v>92</v>
      </c>
      <c r="D49" s="183">
        <v>3.25</v>
      </c>
      <c r="E49" s="183">
        <v>36</v>
      </c>
      <c r="F49" s="183">
        <v>13.8</v>
      </c>
      <c r="G49" s="183">
        <v>0</v>
      </c>
      <c r="H49" s="184">
        <v>811</v>
      </c>
      <c r="I49" s="183" t="s">
        <v>551</v>
      </c>
    </row>
    <row r="50" spans="1:9" x14ac:dyDescent="0.15">
      <c r="A50" s="181" t="s">
        <v>57</v>
      </c>
      <c r="B50" s="182" t="s">
        <v>31</v>
      </c>
      <c r="C50" s="183">
        <v>92</v>
      </c>
      <c r="D50" s="183">
        <v>3.6</v>
      </c>
      <c r="E50" s="183">
        <v>30</v>
      </c>
      <c r="F50" s="183">
        <v>12.2</v>
      </c>
      <c r="G50" s="183">
        <v>0</v>
      </c>
      <c r="H50" s="184">
        <v>916</v>
      </c>
      <c r="I50" s="183" t="s">
        <v>76</v>
      </c>
    </row>
    <row r="51" spans="1:9" x14ac:dyDescent="0.15">
      <c r="A51" s="181" t="s">
        <v>58</v>
      </c>
      <c r="B51" s="182" t="s">
        <v>32</v>
      </c>
      <c r="C51" s="183">
        <v>93</v>
      </c>
      <c r="D51" s="183">
        <v>4.2</v>
      </c>
      <c r="E51" s="183">
        <v>24</v>
      </c>
      <c r="F51" s="183">
        <v>7.6</v>
      </c>
      <c r="G51" s="183">
        <v>0</v>
      </c>
      <c r="H51" s="184">
        <v>1207</v>
      </c>
      <c r="I51" s="183" t="s">
        <v>811</v>
      </c>
    </row>
    <row r="52" spans="1:9" x14ac:dyDescent="0.15">
      <c r="A52" s="181" t="s">
        <v>726</v>
      </c>
      <c r="B52" s="182" t="s">
        <v>33</v>
      </c>
      <c r="C52" s="183">
        <v>93</v>
      </c>
      <c r="D52" s="183">
        <v>3.7</v>
      </c>
      <c r="E52" s="183">
        <v>20</v>
      </c>
      <c r="F52" s="183">
        <v>9.1</v>
      </c>
      <c r="G52" s="183">
        <v>0</v>
      </c>
      <c r="H52" s="184">
        <v>951</v>
      </c>
      <c r="I52" s="183" t="s">
        <v>76</v>
      </c>
    </row>
    <row r="53" spans="1:9" x14ac:dyDescent="0.15">
      <c r="A53" s="181" t="s">
        <v>59</v>
      </c>
      <c r="B53" s="182" t="s">
        <v>34</v>
      </c>
      <c r="C53" s="183">
        <v>93</v>
      </c>
      <c r="D53" s="183">
        <v>4.24</v>
      </c>
      <c r="E53" s="183">
        <v>41</v>
      </c>
      <c r="F53" s="183">
        <v>8.1999999999999993</v>
      </c>
      <c r="G53" s="183">
        <v>0</v>
      </c>
      <c r="H53" s="184">
        <v>1083</v>
      </c>
      <c r="I53" s="183" t="s">
        <v>811</v>
      </c>
    </row>
    <row r="54" spans="1:9" x14ac:dyDescent="0.15">
      <c r="A54" s="181" t="s">
        <v>596</v>
      </c>
      <c r="B54" s="182" t="s">
        <v>35</v>
      </c>
      <c r="C54" s="183">
        <v>93</v>
      </c>
      <c r="D54" s="183">
        <v>0</v>
      </c>
      <c r="E54" s="183">
        <v>0</v>
      </c>
      <c r="F54" s="183">
        <v>0</v>
      </c>
      <c r="G54" s="183">
        <v>0</v>
      </c>
      <c r="H54" s="184">
        <v>0</v>
      </c>
      <c r="I54" s="183" t="s">
        <v>551</v>
      </c>
    </row>
    <row r="55" spans="1:9" x14ac:dyDescent="0.15">
      <c r="A55" s="181" t="s">
        <v>60</v>
      </c>
      <c r="B55" s="182" t="s">
        <v>36</v>
      </c>
      <c r="C55" s="183">
        <v>93</v>
      </c>
      <c r="D55" s="183">
        <v>3.6</v>
      </c>
      <c r="E55" s="183">
        <v>16</v>
      </c>
      <c r="F55" s="183">
        <v>9.1</v>
      </c>
      <c r="G55" s="183">
        <v>0</v>
      </c>
      <c r="H55" s="184">
        <v>892</v>
      </c>
      <c r="I55" s="183" t="s">
        <v>76</v>
      </c>
    </row>
    <row r="56" spans="1:9" x14ac:dyDescent="0.15">
      <c r="A56" s="181" t="s">
        <v>61</v>
      </c>
      <c r="B56" s="182" t="s">
        <v>37</v>
      </c>
      <c r="C56" s="183">
        <v>93</v>
      </c>
      <c r="D56" s="183">
        <v>1.3</v>
      </c>
      <c r="E56" s="183">
        <v>22</v>
      </c>
      <c r="F56" s="183">
        <v>7.6</v>
      </c>
      <c r="G56" s="183">
        <v>0</v>
      </c>
      <c r="H56" s="184">
        <v>1109</v>
      </c>
      <c r="I56" s="183" t="s">
        <v>811</v>
      </c>
    </row>
    <row r="57" spans="1:9" x14ac:dyDescent="0.15">
      <c r="A57" s="181" t="s">
        <v>62</v>
      </c>
      <c r="B57" s="182" t="s">
        <v>38</v>
      </c>
      <c r="C57" s="183">
        <v>93</v>
      </c>
      <c r="D57" s="183">
        <v>3.65</v>
      </c>
      <c r="E57" s="183">
        <v>12</v>
      </c>
      <c r="F57" s="183">
        <v>8.9</v>
      </c>
      <c r="G57" s="183">
        <v>0</v>
      </c>
      <c r="H57" s="184">
        <v>865</v>
      </c>
      <c r="I57" s="183" t="s">
        <v>76</v>
      </c>
    </row>
    <row r="58" spans="1:9" x14ac:dyDescent="0.15">
      <c r="A58" s="181" t="s">
        <v>727</v>
      </c>
      <c r="B58" s="182" t="s">
        <v>39</v>
      </c>
      <c r="C58" s="183">
        <v>92</v>
      </c>
      <c r="D58" s="183">
        <v>3.7</v>
      </c>
      <c r="E58" s="183">
        <v>17</v>
      </c>
      <c r="F58" s="183">
        <v>12.6</v>
      </c>
      <c r="G58" s="183">
        <v>0</v>
      </c>
      <c r="H58" s="184">
        <v>938</v>
      </c>
      <c r="I58" s="183" t="s">
        <v>76</v>
      </c>
    </row>
    <row r="59" spans="1:9" x14ac:dyDescent="0.15">
      <c r="A59" s="181" t="s">
        <v>63</v>
      </c>
      <c r="B59" s="182" t="s">
        <v>40</v>
      </c>
      <c r="C59" s="183">
        <v>93</v>
      </c>
      <c r="D59" s="183">
        <v>3</v>
      </c>
      <c r="E59" s="183">
        <v>20</v>
      </c>
      <c r="F59" s="183">
        <v>9.6999999999999993</v>
      </c>
      <c r="G59" s="183">
        <v>0</v>
      </c>
      <c r="H59" s="184">
        <v>809</v>
      </c>
      <c r="I59" s="183" t="s">
        <v>551</v>
      </c>
    </row>
    <row r="60" spans="1:9" x14ac:dyDescent="0.15">
      <c r="A60" s="181" t="s">
        <v>725</v>
      </c>
      <c r="B60" s="182" t="s">
        <v>41</v>
      </c>
      <c r="C60" s="183">
        <v>93</v>
      </c>
      <c r="D60" s="183">
        <v>3.9</v>
      </c>
      <c r="E60" s="183">
        <v>37</v>
      </c>
      <c r="F60" s="183">
        <v>8.5</v>
      </c>
      <c r="G60" s="183">
        <v>0</v>
      </c>
      <c r="H60" s="184">
        <v>989</v>
      </c>
      <c r="I60" s="183" t="s">
        <v>76</v>
      </c>
    </row>
    <row r="61" spans="1:9" x14ac:dyDescent="0.15">
      <c r="A61" s="181" t="s">
        <v>722</v>
      </c>
      <c r="B61" s="182" t="s">
        <v>41</v>
      </c>
      <c r="C61" s="183">
        <v>93</v>
      </c>
      <c r="D61" s="183">
        <v>4.47</v>
      </c>
      <c r="E61" s="183">
        <v>35</v>
      </c>
      <c r="F61" s="183">
        <v>8.1</v>
      </c>
      <c r="G61" s="183">
        <v>0</v>
      </c>
      <c r="H61" s="184">
        <v>1079</v>
      </c>
      <c r="I61" s="183" t="s">
        <v>811</v>
      </c>
    </row>
    <row r="62" spans="1:9" x14ac:dyDescent="0.15">
      <c r="A62" s="181" t="s">
        <v>53</v>
      </c>
      <c r="B62" s="182" t="s">
        <v>41</v>
      </c>
      <c r="C62" s="183">
        <v>93</v>
      </c>
      <c r="D62" s="183">
        <v>3.9</v>
      </c>
      <c r="E62" s="183">
        <v>33</v>
      </c>
      <c r="F62" s="183">
        <v>8.8000000000000007</v>
      </c>
      <c r="G62" s="183">
        <v>0</v>
      </c>
      <c r="H62" s="184">
        <v>935</v>
      </c>
      <c r="I62" s="183" t="s">
        <v>76</v>
      </c>
    </row>
    <row r="63" spans="1:9" x14ac:dyDescent="0.15">
      <c r="A63" s="181" t="s">
        <v>64</v>
      </c>
      <c r="B63" s="182" t="s">
        <v>42</v>
      </c>
      <c r="C63" s="183">
        <v>93</v>
      </c>
      <c r="D63" s="183">
        <v>4.75</v>
      </c>
      <c r="E63" s="183">
        <v>34</v>
      </c>
      <c r="F63" s="183">
        <v>0</v>
      </c>
      <c r="G63" s="183">
        <v>3.41</v>
      </c>
      <c r="H63" s="184">
        <v>1177</v>
      </c>
      <c r="I63" s="183" t="s">
        <v>811</v>
      </c>
    </row>
    <row r="64" spans="1:9" x14ac:dyDescent="0.15">
      <c r="A64" s="181" t="s">
        <v>65</v>
      </c>
      <c r="B64" s="182" t="s">
        <v>43</v>
      </c>
      <c r="C64" s="183">
        <v>93</v>
      </c>
      <c r="D64" s="183">
        <v>3.7</v>
      </c>
      <c r="E64" s="183">
        <v>19</v>
      </c>
      <c r="F64" s="183">
        <v>8.6999999999999993</v>
      </c>
      <c r="G64" s="183">
        <v>0</v>
      </c>
      <c r="H64" s="184">
        <v>976</v>
      </c>
      <c r="I64" s="183" t="s">
        <v>76</v>
      </c>
    </row>
    <row r="65" spans="1:11" x14ac:dyDescent="0.15">
      <c r="A65" s="181" t="s">
        <v>66</v>
      </c>
      <c r="B65" s="182" t="s">
        <v>43</v>
      </c>
      <c r="C65" s="183">
        <v>92</v>
      </c>
      <c r="D65" s="183">
        <v>3.85</v>
      </c>
      <c r="E65" s="183">
        <v>36</v>
      </c>
      <c r="F65" s="183">
        <v>11.8</v>
      </c>
      <c r="G65" s="183">
        <v>0</v>
      </c>
      <c r="H65" s="184">
        <v>1017</v>
      </c>
      <c r="I65" s="183" t="s">
        <v>76</v>
      </c>
    </row>
    <row r="66" spans="1:11" x14ac:dyDescent="0.15">
      <c r="A66" s="181" t="s">
        <v>54</v>
      </c>
      <c r="B66" s="182" t="s">
        <v>44</v>
      </c>
      <c r="C66" s="183">
        <v>92</v>
      </c>
      <c r="D66" s="183">
        <v>4.2</v>
      </c>
      <c r="E66" s="183">
        <v>38</v>
      </c>
      <c r="F66" s="183">
        <v>11.2</v>
      </c>
      <c r="G66" s="183">
        <v>0</v>
      </c>
      <c r="H66" s="184">
        <v>1120</v>
      </c>
      <c r="I66" s="183" t="s">
        <v>76</v>
      </c>
    </row>
    <row r="67" spans="1:11" x14ac:dyDescent="0.15">
      <c r="A67" s="181" t="s">
        <v>67</v>
      </c>
      <c r="B67" s="182" t="s">
        <v>45</v>
      </c>
      <c r="C67" s="183">
        <v>92</v>
      </c>
      <c r="D67" s="183">
        <v>3.6</v>
      </c>
      <c r="E67" s="183">
        <v>38</v>
      </c>
      <c r="F67" s="183">
        <v>12.4</v>
      </c>
      <c r="G67" s="183">
        <v>0</v>
      </c>
      <c r="H67" s="184">
        <v>958</v>
      </c>
      <c r="I67" s="183" t="s">
        <v>76</v>
      </c>
    </row>
    <row r="68" spans="1:11" x14ac:dyDescent="0.15">
      <c r="A68" s="181" t="s">
        <v>68</v>
      </c>
      <c r="B68" s="182" t="s">
        <v>46</v>
      </c>
      <c r="C68" s="183">
        <v>92</v>
      </c>
      <c r="D68" s="183">
        <v>4.25</v>
      </c>
      <c r="E68" s="183">
        <v>19.5</v>
      </c>
      <c r="F68" s="183">
        <v>11.3</v>
      </c>
      <c r="G68" s="183">
        <v>0</v>
      </c>
      <c r="H68" s="184">
        <v>1131</v>
      </c>
      <c r="I68" s="183" t="s">
        <v>811</v>
      </c>
    </row>
    <row r="69" spans="1:11" x14ac:dyDescent="0.15">
      <c r="A69" s="181" t="s">
        <v>69</v>
      </c>
      <c r="B69" s="182" t="s">
        <v>47</v>
      </c>
      <c r="C69" s="183">
        <v>93</v>
      </c>
      <c r="D69" s="183">
        <v>4.7699999999999996</v>
      </c>
      <c r="E69" s="183">
        <v>37</v>
      </c>
      <c r="F69" s="183">
        <v>0</v>
      </c>
      <c r="G69" s="183">
        <v>3.28</v>
      </c>
      <c r="H69" s="184">
        <v>1247</v>
      </c>
      <c r="I69" s="183" t="s">
        <v>811</v>
      </c>
    </row>
    <row r="70" spans="1:11" x14ac:dyDescent="0.15">
      <c r="A70" s="181" t="s">
        <v>70</v>
      </c>
      <c r="B70" s="182" t="s">
        <v>48</v>
      </c>
      <c r="C70" s="183">
        <v>92</v>
      </c>
      <c r="D70" s="183">
        <v>4.6500000000000004</v>
      </c>
      <c r="E70" s="183">
        <v>18</v>
      </c>
      <c r="F70" s="183">
        <v>10.8</v>
      </c>
      <c r="G70" s="183">
        <v>0</v>
      </c>
      <c r="H70" s="184">
        <v>1206</v>
      </c>
      <c r="I70" s="183" t="s">
        <v>811</v>
      </c>
    </row>
    <row r="71" spans="1:11" x14ac:dyDescent="0.15">
      <c r="A71" s="181" t="s">
        <v>54</v>
      </c>
      <c r="B71" s="182" t="s">
        <v>49</v>
      </c>
      <c r="C71" s="183">
        <v>92</v>
      </c>
      <c r="D71" s="183">
        <v>4.8</v>
      </c>
      <c r="E71" s="183">
        <v>45</v>
      </c>
      <c r="F71" s="183">
        <v>10.4</v>
      </c>
      <c r="G71" s="183">
        <v>0</v>
      </c>
      <c r="H71" s="184">
        <v>1303</v>
      </c>
      <c r="I71" s="183" t="s">
        <v>811</v>
      </c>
    </row>
    <row r="72" spans="1:11" x14ac:dyDescent="0.15">
      <c r="A72" s="181" t="s">
        <v>71</v>
      </c>
      <c r="B72" s="182" t="s">
        <v>50</v>
      </c>
      <c r="C72" s="183">
        <v>92</v>
      </c>
      <c r="D72" s="183">
        <v>3.9</v>
      </c>
      <c r="E72" s="183">
        <v>39</v>
      </c>
      <c r="F72" s="183">
        <v>11.6</v>
      </c>
      <c r="G72" s="183">
        <v>0</v>
      </c>
      <c r="H72" s="184">
        <v>1059</v>
      </c>
      <c r="I72" s="183" t="s">
        <v>76</v>
      </c>
    </row>
    <row r="73" spans="1:11" x14ac:dyDescent="0.15">
      <c r="A73" s="3"/>
      <c r="B73" s="3"/>
      <c r="C73" s="3"/>
      <c r="D73" s="3"/>
      <c r="E73" s="3"/>
      <c r="F73" s="3"/>
      <c r="G73" s="3"/>
      <c r="H73" s="3"/>
      <c r="I73" s="3"/>
    </row>
    <row r="74" spans="1:11" x14ac:dyDescent="0.15">
      <c r="A74" s="97" t="s">
        <v>78</v>
      </c>
      <c r="B74" s="3"/>
      <c r="C74" s="3"/>
      <c r="D74" s="3"/>
      <c r="E74" s="3"/>
      <c r="F74" s="3"/>
      <c r="G74" s="3"/>
      <c r="H74" s="3"/>
      <c r="I74" s="3"/>
    </row>
    <row r="75" spans="1:11" x14ac:dyDescent="0.15">
      <c r="A75" s="97" t="s">
        <v>79</v>
      </c>
      <c r="B75" s="3"/>
      <c r="C75" s="3"/>
      <c r="D75" s="3"/>
      <c r="E75" s="3"/>
      <c r="F75" s="3"/>
      <c r="G75" s="3"/>
      <c r="H75" s="3"/>
      <c r="I75" s="3"/>
    </row>
    <row r="76" spans="1:11" x14ac:dyDescent="0.15">
      <c r="A76" s="97" t="s">
        <v>80</v>
      </c>
      <c r="B76" s="3"/>
      <c r="C76" s="3"/>
      <c r="D76" s="3"/>
      <c r="E76" s="3"/>
      <c r="F76" s="3"/>
      <c r="G76" s="3"/>
      <c r="H76" s="3"/>
      <c r="I76" s="3"/>
    </row>
    <row r="77" spans="1:11" x14ac:dyDescent="0.15">
      <c r="A77" s="97" t="s">
        <v>81</v>
      </c>
      <c r="B77" s="3"/>
      <c r="C77" s="3"/>
      <c r="D77" s="3"/>
      <c r="E77" s="3"/>
      <c r="F77" s="3"/>
      <c r="G77" s="3"/>
      <c r="H77" s="3"/>
      <c r="I77" s="3"/>
    </row>
    <row r="78" spans="1:11" x14ac:dyDescent="0.15">
      <c r="A78" s="97" t="s">
        <v>82</v>
      </c>
      <c r="B78" s="3"/>
      <c r="C78" s="3"/>
      <c r="D78" s="3"/>
      <c r="E78" s="3"/>
      <c r="F78" s="3"/>
      <c r="G78" s="3"/>
      <c r="H78" s="3"/>
      <c r="I78" s="3"/>
    </row>
    <row r="79" spans="1:11" x14ac:dyDescent="0.15">
      <c r="A79" s="97" t="s">
        <v>83</v>
      </c>
      <c r="B79" s="3"/>
      <c r="C79" s="3"/>
      <c r="D79" s="3"/>
      <c r="E79" s="3"/>
      <c r="F79" s="3"/>
      <c r="G79" s="3"/>
      <c r="H79" s="3"/>
      <c r="I79" s="3"/>
    </row>
    <row r="80" spans="1:11" x14ac:dyDescent="0.15">
      <c r="A80" s="97" t="s">
        <v>87</v>
      </c>
      <c r="B80" s="3"/>
      <c r="C80" s="3"/>
      <c r="D80" s="3"/>
      <c r="E80" s="3"/>
      <c r="F80" s="3"/>
      <c r="G80" s="3"/>
      <c r="H80" s="3"/>
      <c r="I80" s="3"/>
      <c r="J80" s="128" t="s">
        <v>551</v>
      </c>
      <c r="K80" s="15" t="str">
        <f>IF(J80="Thaler","richtig!","")</f>
        <v/>
      </c>
    </row>
    <row r="81" spans="1:11" x14ac:dyDescent="0.15">
      <c r="A81" s="97" t="s">
        <v>84</v>
      </c>
      <c r="B81" s="3"/>
      <c r="C81" s="3"/>
      <c r="D81" s="3"/>
      <c r="E81" s="3"/>
      <c r="F81" s="3"/>
      <c r="G81" s="3"/>
      <c r="H81" s="3"/>
      <c r="I81" s="3"/>
      <c r="J81" s="128"/>
      <c r="K81" s="15" t="str">
        <f>IF(J81="Brenzel","richtig!","")</f>
        <v/>
      </c>
    </row>
    <row r="82" spans="1:11" x14ac:dyDescent="0.15">
      <c r="A82" s="97" t="s">
        <v>85</v>
      </c>
      <c r="B82" s="3"/>
      <c r="C82" s="3"/>
      <c r="D82" s="3"/>
      <c r="E82" s="3"/>
      <c r="F82" s="3"/>
      <c r="G82" s="3"/>
      <c r="H82" s="3"/>
      <c r="I82" s="3"/>
      <c r="J82" s="128"/>
      <c r="K82" s="15" t="str">
        <f>IF(J82="Müller","richtig!","")</f>
        <v/>
      </c>
    </row>
    <row r="83" spans="1:11" x14ac:dyDescent="0.15">
      <c r="A83" s="97" t="s">
        <v>86</v>
      </c>
      <c r="B83" s="3"/>
      <c r="C83" s="3"/>
      <c r="D83" s="3"/>
      <c r="E83" s="3"/>
      <c r="F83" s="3"/>
      <c r="G83" s="3"/>
      <c r="H83" s="3"/>
      <c r="I83" s="3"/>
      <c r="J83" s="128"/>
      <c r="K83" s="15" t="str">
        <f>IF(J83="Anna","richtig!","")</f>
        <v/>
      </c>
    </row>
    <row r="84" spans="1:11" x14ac:dyDescent="0.15">
      <c r="A84" s="31" t="s">
        <v>88</v>
      </c>
      <c r="B84" s="3"/>
      <c r="C84" s="3"/>
      <c r="D84" s="3"/>
      <c r="E84" s="3"/>
      <c r="F84" s="3"/>
      <c r="G84" s="3"/>
      <c r="H84" s="3"/>
      <c r="I84" s="3"/>
    </row>
    <row r="85" spans="1:11" x14ac:dyDescent="0.15">
      <c r="A85" s="98" t="s">
        <v>89</v>
      </c>
      <c r="B85" s="3"/>
      <c r="C85" s="3"/>
      <c r="D85" s="3"/>
      <c r="E85" s="3"/>
      <c r="F85" s="3"/>
      <c r="G85" s="3"/>
      <c r="H85" s="3"/>
      <c r="I85" s="3"/>
    </row>
    <row r="86" spans="1:11" ht="14" thickBot="1" x14ac:dyDescent="0.2">
      <c r="A86" s="10"/>
      <c r="B86" s="10"/>
      <c r="C86" s="10"/>
      <c r="D86" s="10"/>
      <c r="E86" s="10"/>
      <c r="F86" s="10"/>
      <c r="G86" s="10"/>
      <c r="H86" s="10"/>
      <c r="I86" s="10"/>
    </row>
    <row r="87" spans="1:11" ht="14" thickTop="1" x14ac:dyDescent="0.15">
      <c r="A87" s="3"/>
      <c r="B87" s="3"/>
      <c r="C87" s="3"/>
      <c r="D87" s="3"/>
      <c r="E87" s="3"/>
      <c r="F87" s="3"/>
      <c r="G87" s="3"/>
      <c r="H87" s="3"/>
      <c r="I87" s="3"/>
    </row>
    <row r="88" spans="1:11" ht="25" x14ac:dyDescent="0.25">
      <c r="A88" s="362" t="s">
        <v>603</v>
      </c>
      <c r="B88" s="362"/>
      <c r="C88" s="362"/>
      <c r="D88" s="362"/>
      <c r="E88" s="362"/>
      <c r="F88" s="362"/>
      <c r="G88" s="362"/>
      <c r="H88" s="362"/>
      <c r="I88" s="362"/>
    </row>
    <row r="89" spans="1:11" x14ac:dyDescent="0.15">
      <c r="A89" s="3"/>
      <c r="B89" s="3"/>
      <c r="C89" s="3"/>
      <c r="D89" s="3"/>
      <c r="E89" s="3"/>
      <c r="F89" s="3"/>
      <c r="G89" s="3"/>
      <c r="H89" s="3"/>
      <c r="I89" s="3"/>
    </row>
    <row r="90" spans="1:11" x14ac:dyDescent="0.15">
      <c r="A90" s="3"/>
      <c r="B90" s="3"/>
      <c r="C90" s="3"/>
      <c r="D90" s="3"/>
      <c r="E90" s="3"/>
      <c r="F90" s="3"/>
      <c r="G90" s="3"/>
      <c r="H90" s="3"/>
      <c r="I90" s="3"/>
    </row>
    <row r="91" spans="1:11" x14ac:dyDescent="0.15">
      <c r="A91" s="3"/>
      <c r="B91" s="3"/>
      <c r="C91" s="3"/>
      <c r="D91" s="3"/>
      <c r="E91" s="3"/>
      <c r="F91" s="3"/>
      <c r="G91" s="3"/>
      <c r="H91" s="3"/>
      <c r="I91" s="3"/>
    </row>
    <row r="92" spans="1:11" x14ac:dyDescent="0.15">
      <c r="A92" s="3"/>
      <c r="B92" s="3"/>
      <c r="C92" s="3"/>
      <c r="D92" s="3"/>
      <c r="E92" s="3"/>
      <c r="F92" s="3"/>
      <c r="G92" s="3"/>
      <c r="H92" s="3"/>
      <c r="I92" s="3"/>
    </row>
    <row r="93" spans="1:11" x14ac:dyDescent="0.15">
      <c r="A93" s="3"/>
      <c r="B93" s="3"/>
      <c r="C93" s="3"/>
      <c r="D93" s="3"/>
      <c r="E93" s="3"/>
      <c r="F93" s="3"/>
      <c r="G93" s="3"/>
      <c r="H93" s="3"/>
      <c r="I93" s="3"/>
    </row>
    <row r="94" spans="1:11" x14ac:dyDescent="0.15">
      <c r="A94" s="3"/>
      <c r="B94" s="3"/>
      <c r="C94" s="3"/>
      <c r="D94" s="3"/>
      <c r="E94" s="3"/>
      <c r="F94" s="3"/>
      <c r="G94" s="3"/>
      <c r="H94" s="3"/>
      <c r="I94" s="3"/>
    </row>
    <row r="95" spans="1:11" x14ac:dyDescent="0.15">
      <c r="A95" s="3"/>
      <c r="B95" s="3"/>
      <c r="C95" s="3"/>
      <c r="D95" s="3"/>
      <c r="E95" s="3"/>
      <c r="F95" s="3"/>
      <c r="G95" s="3"/>
      <c r="H95" s="3"/>
      <c r="I95" s="3"/>
    </row>
    <row r="96" spans="1:11" x14ac:dyDescent="0.15">
      <c r="A96" s="3"/>
      <c r="B96" s="3"/>
      <c r="C96" s="3"/>
      <c r="D96" s="3"/>
      <c r="E96" s="3"/>
      <c r="F96" s="3"/>
      <c r="G96" s="3"/>
      <c r="H96" s="3"/>
      <c r="I96" s="3"/>
    </row>
    <row r="97" spans="1:9" x14ac:dyDescent="0.15">
      <c r="A97" s="3"/>
      <c r="B97" s="3"/>
      <c r="C97" s="3"/>
      <c r="D97" s="3"/>
      <c r="E97" s="3"/>
      <c r="F97" s="3"/>
      <c r="G97" s="3"/>
      <c r="H97" s="3"/>
      <c r="I97" s="3"/>
    </row>
  </sheetData>
  <sheetProtection sheet="1" objects="1" scenarios="1" formatCells="0" formatColumns="0" formatRows="0" selectLockedCells="1" sort="0" autoFilter="0"/>
  <mergeCells count="10">
    <mergeCell ref="A88:I88"/>
    <mergeCell ref="A3:I3"/>
    <mergeCell ref="A14:G14"/>
    <mergeCell ref="A15:I15"/>
    <mergeCell ref="A16:F16"/>
    <mergeCell ref="A1:I2"/>
    <mergeCell ref="A7:D7"/>
    <mergeCell ref="A8:G8"/>
    <mergeCell ref="A10:F10"/>
    <mergeCell ref="A38:B38"/>
  </mergeCells>
  <phoneticPr fontId="2" type="noConversion"/>
  <pageMargins left="0.78740157499999996" right="0.78740157499999996" top="0.984251969" bottom="0.984251969" header="0.4921259845" footer="0.492125984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0"/>
  </sheetPr>
  <dimension ref="A1:Z85"/>
  <sheetViews>
    <sheetView workbookViewId="0">
      <pane ySplit="3" topLeftCell="A4" activePane="bottomLeft" state="frozen"/>
      <selection pane="bottomLeft" activeCell="F11" sqref="F11"/>
    </sheetView>
  </sheetViews>
  <sheetFormatPr baseColWidth="10" defaultRowHeight="13" x14ac:dyDescent="0.15"/>
  <cols>
    <col min="5" max="5" width="11.83203125" customWidth="1"/>
    <col min="10" max="10" width="13" customWidth="1"/>
    <col min="11" max="11" width="12.5" customWidth="1"/>
    <col min="12" max="12" width="12.83203125" customWidth="1"/>
    <col min="13" max="13" width="12.33203125" customWidth="1"/>
    <col min="14" max="14" width="13.5" customWidth="1"/>
    <col min="15" max="16" width="12.83203125" customWidth="1"/>
    <col min="17" max="17" width="13.1640625" bestFit="1" customWidth="1"/>
    <col min="18" max="18" width="12" bestFit="1" customWidth="1"/>
    <col min="20" max="20" width="12.5" bestFit="1" customWidth="1"/>
    <col min="23" max="24" width="12.5" bestFit="1" customWidth="1"/>
  </cols>
  <sheetData>
    <row r="1" spans="1:26" x14ac:dyDescent="0.15">
      <c r="A1" s="385" t="s">
        <v>237</v>
      </c>
      <c r="B1" s="386"/>
      <c r="C1" s="386"/>
      <c r="D1" s="386"/>
      <c r="E1" s="386"/>
      <c r="F1" s="386"/>
      <c r="G1" s="386"/>
      <c r="H1" s="386"/>
      <c r="I1" s="387"/>
      <c r="J1" s="3"/>
      <c r="K1" s="3"/>
      <c r="L1" s="3"/>
      <c r="M1" s="3"/>
      <c r="N1" s="3"/>
      <c r="O1" s="3"/>
      <c r="P1" s="3"/>
      <c r="Q1" s="3"/>
      <c r="R1" s="3"/>
      <c r="S1" s="3"/>
      <c r="T1" s="3"/>
      <c r="U1" s="3"/>
      <c r="V1" s="3"/>
      <c r="W1" s="3"/>
      <c r="X1" s="3"/>
      <c r="Y1" s="3"/>
      <c r="Z1" s="121"/>
    </row>
    <row r="2" spans="1:26" x14ac:dyDescent="0.15">
      <c r="A2" s="388"/>
      <c r="B2" s="376"/>
      <c r="C2" s="376"/>
      <c r="D2" s="376"/>
      <c r="E2" s="376"/>
      <c r="F2" s="376"/>
      <c r="G2" s="376"/>
      <c r="H2" s="376"/>
      <c r="I2" s="389"/>
      <c r="J2" s="3"/>
      <c r="K2" s="3"/>
      <c r="L2" s="3"/>
      <c r="M2" s="3"/>
      <c r="N2" s="3"/>
      <c r="O2" s="3"/>
      <c r="P2" s="3"/>
      <c r="Q2" s="3"/>
      <c r="R2" s="3"/>
      <c r="S2" s="3"/>
      <c r="T2" s="3"/>
      <c r="U2" s="3"/>
      <c r="V2" s="3"/>
      <c r="W2" s="3"/>
      <c r="X2" s="3"/>
      <c r="Y2" s="3"/>
      <c r="Z2" s="121"/>
    </row>
    <row r="3" spans="1:26" ht="12.75" customHeight="1" thickBot="1" x14ac:dyDescent="0.2">
      <c r="A3" s="400" t="s">
        <v>238</v>
      </c>
      <c r="B3" s="401"/>
      <c r="C3" s="401"/>
      <c r="D3" s="401"/>
      <c r="E3" s="401"/>
      <c r="F3" s="401"/>
      <c r="G3" s="401"/>
      <c r="H3" s="401"/>
      <c r="I3" s="402"/>
      <c r="J3" s="3"/>
      <c r="K3" s="3"/>
      <c r="L3" s="3"/>
      <c r="M3" s="3"/>
      <c r="N3" s="3"/>
      <c r="O3" s="3"/>
      <c r="P3" s="3"/>
      <c r="Q3" s="3"/>
      <c r="R3" s="3"/>
      <c r="S3" s="3"/>
      <c r="T3" s="3"/>
      <c r="U3" s="3"/>
      <c r="V3" s="3"/>
      <c r="W3" s="3"/>
      <c r="X3" s="3"/>
      <c r="Y3" s="3"/>
      <c r="Z3" s="121"/>
    </row>
    <row r="4" spans="1:26" ht="12.75" customHeight="1" x14ac:dyDescent="0.25">
      <c r="A4" s="80"/>
      <c r="B4" s="80"/>
      <c r="C4" s="80"/>
      <c r="D4" s="80"/>
      <c r="E4" s="80"/>
      <c r="F4" s="80"/>
      <c r="G4" s="80"/>
      <c r="H4" s="3"/>
      <c r="I4" s="120"/>
      <c r="J4" s="3"/>
      <c r="K4" s="3"/>
      <c r="L4" s="3"/>
      <c r="M4" s="3"/>
      <c r="N4" s="3"/>
      <c r="O4" s="3"/>
      <c r="P4" s="3"/>
      <c r="Q4" s="3"/>
      <c r="R4" s="3"/>
      <c r="S4" s="3"/>
      <c r="T4" s="3"/>
      <c r="U4" s="3"/>
      <c r="V4" s="3"/>
      <c r="W4" s="3"/>
      <c r="X4" s="3"/>
      <c r="Y4" s="3"/>
      <c r="Z4" s="121"/>
    </row>
    <row r="5" spans="1:26" ht="12.75" customHeight="1" x14ac:dyDescent="0.25">
      <c r="A5" s="69" t="s">
        <v>558</v>
      </c>
      <c r="B5" s="80"/>
      <c r="C5" s="80"/>
      <c r="D5" s="80"/>
      <c r="E5" s="80"/>
      <c r="F5" s="80"/>
      <c r="G5" s="80"/>
      <c r="H5" s="3"/>
      <c r="I5" s="121"/>
      <c r="J5" s="119" t="s">
        <v>577</v>
      </c>
      <c r="K5" s="3"/>
      <c r="L5" s="3"/>
      <c r="M5" s="3"/>
      <c r="N5" s="3"/>
      <c r="O5" s="3"/>
      <c r="P5" s="3"/>
      <c r="Q5" s="3"/>
      <c r="R5" s="3"/>
      <c r="S5" s="3"/>
      <c r="T5" s="3"/>
      <c r="U5" s="3"/>
      <c r="V5" s="3"/>
      <c r="W5" s="3"/>
      <c r="X5" s="3"/>
      <c r="Y5" s="3"/>
      <c r="Z5" s="121"/>
    </row>
    <row r="6" spans="1:26" ht="12.75" customHeight="1" thickBot="1" x14ac:dyDescent="0.3">
      <c r="A6" s="81"/>
      <c r="B6" s="81"/>
      <c r="C6" s="81"/>
      <c r="D6" s="81"/>
      <c r="E6" s="80"/>
      <c r="F6" s="80"/>
      <c r="G6" s="80"/>
      <c r="H6" s="3"/>
      <c r="I6" s="121"/>
      <c r="J6" s="3"/>
      <c r="K6" s="3"/>
      <c r="L6" s="3"/>
      <c r="M6" s="3"/>
      <c r="N6" s="3"/>
      <c r="O6" s="3"/>
      <c r="P6" s="3"/>
      <c r="Q6" s="3"/>
      <c r="R6" s="3"/>
      <c r="S6" s="3"/>
      <c r="T6" s="3"/>
      <c r="U6" s="3"/>
      <c r="V6" s="3"/>
      <c r="W6" s="3"/>
      <c r="X6" s="3"/>
      <c r="Y6" s="3"/>
      <c r="Z6" s="121"/>
    </row>
    <row r="7" spans="1:26" s="106" customFormat="1" ht="12.75" customHeight="1" x14ac:dyDescent="0.15">
      <c r="A7" s="407" t="s">
        <v>91</v>
      </c>
      <c r="B7" s="408"/>
      <c r="C7" s="408"/>
      <c r="D7" s="409"/>
      <c r="E7" s="102"/>
      <c r="F7" s="103"/>
      <c r="G7" s="104"/>
      <c r="H7" s="105"/>
      <c r="I7" s="122"/>
      <c r="J7" s="105" t="s">
        <v>109</v>
      </c>
      <c r="K7" s="105"/>
      <c r="L7" s="105"/>
      <c r="M7" s="105"/>
      <c r="N7" s="105"/>
      <c r="O7" s="105"/>
      <c r="P7" s="105"/>
      <c r="Q7" s="107" t="s">
        <v>120</v>
      </c>
      <c r="R7" s="108"/>
      <c r="S7" s="109"/>
      <c r="T7" s="107" t="s">
        <v>128</v>
      </c>
      <c r="U7" s="108"/>
      <c r="V7" s="109"/>
      <c r="W7" s="107" t="s">
        <v>135</v>
      </c>
      <c r="X7" s="108"/>
      <c r="Y7" s="109"/>
      <c r="Z7" s="122"/>
    </row>
    <row r="8" spans="1:26" x14ac:dyDescent="0.15">
      <c r="A8" s="382"/>
      <c r="B8" s="383"/>
      <c r="C8" s="383"/>
      <c r="D8" s="383"/>
      <c r="E8" s="383"/>
      <c r="F8" s="383"/>
      <c r="G8" s="383"/>
      <c r="H8" s="87"/>
      <c r="I8" s="123"/>
      <c r="J8" s="3"/>
      <c r="K8" s="3"/>
      <c r="L8" s="3"/>
      <c r="M8" s="3"/>
      <c r="N8" s="3"/>
      <c r="O8" s="3"/>
      <c r="P8" s="3"/>
      <c r="Q8" s="110" t="s">
        <v>121</v>
      </c>
      <c r="R8" s="284" t="s">
        <v>636</v>
      </c>
      <c r="S8" s="111" t="s">
        <v>140</v>
      </c>
      <c r="T8" s="110" t="s">
        <v>121</v>
      </c>
      <c r="U8" s="284" t="s">
        <v>636</v>
      </c>
      <c r="V8" s="111" t="s">
        <v>140</v>
      </c>
      <c r="W8" s="110" t="s">
        <v>138</v>
      </c>
      <c r="X8" s="284" t="s">
        <v>636</v>
      </c>
      <c r="Y8" s="111" t="s">
        <v>140</v>
      </c>
      <c r="Z8" s="121"/>
    </row>
    <row r="9" spans="1:26" x14ac:dyDescent="0.15">
      <c r="A9" s="406" t="s">
        <v>94</v>
      </c>
      <c r="B9" s="406"/>
      <c r="C9" s="3"/>
      <c r="D9" s="3"/>
      <c r="E9" s="3"/>
      <c r="F9" s="3"/>
      <c r="G9" s="3"/>
      <c r="H9" s="3"/>
      <c r="I9" s="121"/>
      <c r="J9" s="3" t="s">
        <v>110</v>
      </c>
      <c r="K9" s="3"/>
      <c r="L9" s="3"/>
      <c r="M9" s="3"/>
      <c r="N9" s="3"/>
      <c r="O9" s="3"/>
      <c r="P9" s="3"/>
      <c r="Q9" s="110"/>
      <c r="R9" s="1"/>
      <c r="S9" s="111"/>
      <c r="T9" s="110" t="s">
        <v>129</v>
      </c>
      <c r="U9" s="284" t="s">
        <v>636</v>
      </c>
      <c r="V9" s="111" t="s">
        <v>140</v>
      </c>
      <c r="W9" s="110" t="s">
        <v>126</v>
      </c>
      <c r="X9" s="284" t="s">
        <v>636</v>
      </c>
      <c r="Y9" s="111" t="s">
        <v>140</v>
      </c>
      <c r="Z9" s="121"/>
    </row>
    <row r="10" spans="1:26" x14ac:dyDescent="0.15">
      <c r="A10" s="3"/>
      <c r="B10" s="3"/>
      <c r="C10" s="3"/>
      <c r="D10" s="3"/>
      <c r="E10" s="3"/>
      <c r="F10" s="3"/>
      <c r="G10" s="3"/>
      <c r="H10" s="3"/>
      <c r="I10" s="121"/>
      <c r="J10" s="3"/>
      <c r="K10" s="3"/>
      <c r="L10" s="3"/>
      <c r="M10" s="3"/>
      <c r="N10" s="3"/>
      <c r="O10" s="3"/>
      <c r="P10" s="3"/>
      <c r="Q10" s="110" t="s">
        <v>122</v>
      </c>
      <c r="R10" s="138" t="s">
        <v>609</v>
      </c>
      <c r="S10" s="111" t="s">
        <v>140</v>
      </c>
      <c r="T10" s="110" t="s">
        <v>122</v>
      </c>
      <c r="U10" s="138" t="s">
        <v>609</v>
      </c>
      <c r="V10" s="111" t="s">
        <v>140</v>
      </c>
      <c r="W10" s="110"/>
      <c r="X10" s="1"/>
      <c r="Y10" s="111"/>
      <c r="Z10" s="121"/>
    </row>
    <row r="11" spans="1:26" x14ac:dyDescent="0.15">
      <c r="A11" s="3" t="s">
        <v>95</v>
      </c>
      <c r="B11" s="3"/>
      <c r="C11" s="3"/>
      <c r="D11" s="3"/>
      <c r="E11" s="3"/>
      <c r="F11" s="147" t="s">
        <v>636</v>
      </c>
      <c r="G11" s="3"/>
      <c r="H11" s="3"/>
      <c r="I11" s="121"/>
      <c r="J11" s="3" t="s">
        <v>111</v>
      </c>
      <c r="K11" s="3"/>
      <c r="L11" s="3"/>
      <c r="M11" s="3"/>
      <c r="N11" s="3"/>
      <c r="O11" s="3"/>
      <c r="P11" s="3"/>
      <c r="Q11" s="110" t="s">
        <v>123</v>
      </c>
      <c r="R11" s="138" t="s">
        <v>609</v>
      </c>
      <c r="S11" s="111" t="s">
        <v>141</v>
      </c>
      <c r="T11" s="110" t="s">
        <v>123</v>
      </c>
      <c r="U11" s="138" t="s">
        <v>609</v>
      </c>
      <c r="V11" s="111" t="s">
        <v>141</v>
      </c>
      <c r="W11" s="110" t="s">
        <v>123</v>
      </c>
      <c r="X11" s="138" t="s">
        <v>609</v>
      </c>
      <c r="Y11" s="111" t="s">
        <v>141</v>
      </c>
      <c r="Z11" s="121"/>
    </row>
    <row r="12" spans="1:26" ht="14" thickBot="1" x14ac:dyDescent="0.2">
      <c r="A12" s="3" t="s">
        <v>96</v>
      </c>
      <c r="B12" s="3"/>
      <c r="C12" s="3"/>
      <c r="D12" s="3"/>
      <c r="E12" s="3"/>
      <c r="F12" s="138" t="s">
        <v>609</v>
      </c>
      <c r="G12" s="3"/>
      <c r="H12" s="3"/>
      <c r="I12" s="121"/>
      <c r="J12" s="3" t="s">
        <v>112</v>
      </c>
      <c r="K12" s="3"/>
      <c r="L12" s="3"/>
      <c r="M12" s="3"/>
      <c r="N12" s="3"/>
      <c r="O12" s="3"/>
      <c r="P12" s="3"/>
      <c r="Q12" s="112"/>
      <c r="R12" s="113"/>
      <c r="S12" s="114"/>
      <c r="T12" s="112"/>
      <c r="U12" s="113"/>
      <c r="V12" s="114"/>
      <c r="W12" s="112"/>
      <c r="X12" s="113"/>
      <c r="Y12" s="114"/>
      <c r="Z12" s="121"/>
    </row>
    <row r="13" spans="1:26" x14ac:dyDescent="0.15">
      <c r="A13" s="3" t="s">
        <v>97</v>
      </c>
      <c r="B13" s="3"/>
      <c r="C13" s="3"/>
      <c r="D13" s="3"/>
      <c r="E13" s="3"/>
      <c r="F13" s="138" t="s">
        <v>609</v>
      </c>
      <c r="G13" s="3"/>
      <c r="H13" s="3"/>
      <c r="I13" s="121"/>
      <c r="J13" s="403" t="s">
        <v>113</v>
      </c>
      <c r="K13" s="403"/>
      <c r="L13" s="403"/>
      <c r="M13" s="3"/>
      <c r="N13" s="3"/>
      <c r="O13" s="3"/>
      <c r="P13" s="3"/>
      <c r="Q13" s="115" t="s">
        <v>137</v>
      </c>
      <c r="R13" s="116"/>
      <c r="S13" s="117"/>
      <c r="T13" s="115" t="s">
        <v>130</v>
      </c>
      <c r="U13" s="116"/>
      <c r="V13" s="117"/>
      <c r="W13" s="115" t="s">
        <v>136</v>
      </c>
      <c r="X13" s="116"/>
      <c r="Y13" s="117"/>
      <c r="Z13" s="121"/>
    </row>
    <row r="14" spans="1:26" x14ac:dyDescent="0.15">
      <c r="A14" s="3" t="s">
        <v>99</v>
      </c>
      <c r="B14" s="3"/>
      <c r="C14" s="3"/>
      <c r="D14" s="3"/>
      <c r="E14" s="3"/>
      <c r="F14" s="138" t="s">
        <v>609</v>
      </c>
      <c r="G14" s="3"/>
      <c r="H14" s="3"/>
      <c r="I14" s="121"/>
      <c r="J14" s="403" t="s">
        <v>114</v>
      </c>
      <c r="K14" s="403"/>
      <c r="L14" s="403"/>
      <c r="M14" s="3"/>
      <c r="N14" s="3"/>
      <c r="O14" s="3"/>
      <c r="P14" s="3"/>
      <c r="Q14" s="110" t="s">
        <v>124</v>
      </c>
      <c r="R14" s="284" t="s">
        <v>636</v>
      </c>
      <c r="S14" s="111" t="s">
        <v>140</v>
      </c>
      <c r="T14" s="110" t="s">
        <v>131</v>
      </c>
      <c r="U14" s="284" t="s">
        <v>636</v>
      </c>
      <c r="V14" s="111" t="s">
        <v>140</v>
      </c>
      <c r="W14" s="110" t="s">
        <v>139</v>
      </c>
      <c r="X14" s="284" t="s">
        <v>636</v>
      </c>
      <c r="Y14" s="111" t="s">
        <v>140</v>
      </c>
      <c r="Z14" s="121"/>
    </row>
    <row r="15" spans="1:26" x14ac:dyDescent="0.15">
      <c r="A15" s="3" t="s">
        <v>98</v>
      </c>
      <c r="B15" s="3"/>
      <c r="C15" s="3"/>
      <c r="D15" s="3"/>
      <c r="E15" s="3"/>
      <c r="F15" s="138" t="s">
        <v>609</v>
      </c>
      <c r="G15" s="3"/>
      <c r="H15" s="3"/>
      <c r="I15" s="121"/>
      <c r="J15" s="403" t="s">
        <v>115</v>
      </c>
      <c r="K15" s="403"/>
      <c r="L15" s="403"/>
      <c r="M15" s="3"/>
      <c r="N15" s="3"/>
      <c r="O15" s="3"/>
      <c r="P15" s="3"/>
      <c r="Q15" s="110" t="s">
        <v>125</v>
      </c>
      <c r="R15" s="284" t="s">
        <v>636</v>
      </c>
      <c r="S15" s="111" t="s">
        <v>140</v>
      </c>
      <c r="T15" s="110" t="s">
        <v>132</v>
      </c>
      <c r="U15" s="284" t="s">
        <v>636</v>
      </c>
      <c r="V15" s="111" t="s">
        <v>140</v>
      </c>
      <c r="W15" s="110"/>
      <c r="X15" s="1"/>
      <c r="Y15" s="111"/>
      <c r="Z15" s="121"/>
    </row>
    <row r="16" spans="1:26" x14ac:dyDescent="0.15">
      <c r="A16" s="3" t="s">
        <v>100</v>
      </c>
      <c r="B16" s="3"/>
      <c r="C16" s="3"/>
      <c r="D16" s="3"/>
      <c r="E16" s="3"/>
      <c r="F16" s="138" t="s">
        <v>609</v>
      </c>
      <c r="G16" s="3" t="s">
        <v>101</v>
      </c>
      <c r="H16" s="3"/>
      <c r="I16" s="121"/>
      <c r="J16" s="403" t="s">
        <v>116</v>
      </c>
      <c r="K16" s="403"/>
      <c r="L16" s="403"/>
      <c r="M16" s="3"/>
      <c r="N16" s="3"/>
      <c r="O16" s="3"/>
      <c r="P16" s="3"/>
      <c r="Q16" s="110" t="s">
        <v>126</v>
      </c>
      <c r="R16" s="284" t="s">
        <v>636</v>
      </c>
      <c r="S16" s="111" t="s">
        <v>140</v>
      </c>
      <c r="T16" s="110"/>
      <c r="U16" s="1"/>
      <c r="V16" s="111"/>
      <c r="W16" s="110"/>
      <c r="X16" s="1"/>
      <c r="Y16" s="111"/>
      <c r="Z16" s="121"/>
    </row>
    <row r="17" spans="1:26" x14ac:dyDescent="0.15">
      <c r="A17" s="3"/>
      <c r="B17" s="3"/>
      <c r="C17" s="3"/>
      <c r="D17" s="3"/>
      <c r="E17" s="3"/>
      <c r="F17" s="3"/>
      <c r="G17" s="3" t="s">
        <v>102</v>
      </c>
      <c r="H17" s="3"/>
      <c r="I17" s="121"/>
      <c r="J17" s="403" t="s">
        <v>133</v>
      </c>
      <c r="K17" s="403"/>
      <c r="L17" s="403"/>
      <c r="M17" s="3"/>
      <c r="N17" s="3"/>
      <c r="O17" s="3"/>
      <c r="P17" s="3"/>
      <c r="Q17" s="110"/>
      <c r="R17" s="1"/>
      <c r="S17" s="111"/>
      <c r="T17" s="110"/>
      <c r="U17" s="1"/>
      <c r="V17" s="111"/>
      <c r="W17" s="110" t="s">
        <v>122</v>
      </c>
      <c r="X17" s="138" t="s">
        <v>609</v>
      </c>
      <c r="Y17" s="111" t="s">
        <v>140</v>
      </c>
      <c r="Z17" s="121"/>
    </row>
    <row r="18" spans="1:26" ht="14" thickBot="1" x14ac:dyDescent="0.2">
      <c r="A18" s="3"/>
      <c r="B18" s="3"/>
      <c r="C18" s="3"/>
      <c r="D18" s="3"/>
      <c r="E18" s="3"/>
      <c r="F18" s="3"/>
      <c r="G18" s="3"/>
      <c r="H18" s="3"/>
      <c r="I18" s="121"/>
      <c r="J18" s="403" t="s">
        <v>117</v>
      </c>
      <c r="K18" s="403"/>
      <c r="L18" s="403"/>
      <c r="M18" s="3"/>
      <c r="N18" s="3"/>
      <c r="O18" s="3"/>
      <c r="P18" s="3"/>
      <c r="Q18" s="118" t="s">
        <v>127</v>
      </c>
      <c r="R18" s="285" t="s">
        <v>609</v>
      </c>
      <c r="S18" s="114" t="s">
        <v>141</v>
      </c>
      <c r="T18" s="118" t="s">
        <v>134</v>
      </c>
      <c r="U18" s="285" t="s">
        <v>609</v>
      </c>
      <c r="V18" s="114" t="s">
        <v>141</v>
      </c>
      <c r="W18" s="118" t="s">
        <v>123</v>
      </c>
      <c r="X18" s="285" t="s">
        <v>609</v>
      </c>
      <c r="Y18" s="114" t="s">
        <v>141</v>
      </c>
      <c r="Z18" s="121"/>
    </row>
    <row r="19" spans="1:26" x14ac:dyDescent="0.15">
      <c r="A19" s="69" t="s">
        <v>568</v>
      </c>
      <c r="B19" s="3"/>
      <c r="C19" s="3"/>
      <c r="D19" s="3"/>
      <c r="E19" s="3"/>
      <c r="F19" s="3"/>
      <c r="G19" s="3"/>
      <c r="H19" s="3"/>
      <c r="I19" s="121"/>
      <c r="J19" s="403" t="s">
        <v>118</v>
      </c>
      <c r="K19" s="403"/>
      <c r="L19" s="403"/>
      <c r="M19" s="3"/>
      <c r="N19" s="3"/>
      <c r="O19" s="3"/>
      <c r="P19" s="3"/>
      <c r="Q19" s="3"/>
      <c r="R19" s="3"/>
      <c r="S19" s="3"/>
      <c r="T19" s="3"/>
      <c r="U19" s="3"/>
      <c r="V19" s="3"/>
      <c r="W19" s="3"/>
      <c r="X19" s="3"/>
      <c r="Y19" s="3"/>
      <c r="Z19" s="121"/>
    </row>
    <row r="20" spans="1:26" x14ac:dyDescent="0.15">
      <c r="A20" s="3"/>
      <c r="B20" s="3"/>
      <c r="C20" s="3"/>
      <c r="D20" s="3"/>
      <c r="E20" s="3"/>
      <c r="F20" s="3"/>
      <c r="G20" s="3"/>
      <c r="H20" s="3"/>
      <c r="I20" s="121"/>
      <c r="J20" s="3"/>
      <c r="K20" s="3"/>
      <c r="L20" s="3"/>
      <c r="M20" s="3"/>
      <c r="N20" s="3"/>
      <c r="O20" s="3"/>
      <c r="P20" s="3"/>
      <c r="Q20" s="3"/>
      <c r="R20" s="3"/>
      <c r="S20" s="3"/>
      <c r="T20" s="3"/>
      <c r="U20" s="3"/>
      <c r="V20" s="3"/>
      <c r="W20" s="3"/>
      <c r="X20" s="3"/>
      <c r="Y20" s="3"/>
      <c r="Z20" s="121"/>
    </row>
    <row r="21" spans="1:26" x14ac:dyDescent="0.15">
      <c r="A21" s="3" t="s">
        <v>103</v>
      </c>
      <c r="B21" s="3"/>
      <c r="C21" s="3"/>
      <c r="D21" s="3"/>
      <c r="E21" s="3"/>
      <c r="F21" s="3"/>
      <c r="G21" s="3"/>
      <c r="H21" s="3"/>
      <c r="I21" s="121"/>
      <c r="J21" s="3" t="s">
        <v>119</v>
      </c>
      <c r="K21" s="3"/>
      <c r="L21" s="3"/>
      <c r="M21" s="3"/>
      <c r="N21" s="3"/>
      <c r="O21" s="3"/>
      <c r="P21" s="3"/>
      <c r="Q21" s="3" t="s">
        <v>153</v>
      </c>
      <c r="R21" s="3"/>
      <c r="S21" s="3"/>
      <c r="T21" s="3"/>
      <c r="U21" s="3"/>
      <c r="V21" s="3"/>
      <c r="W21" s="3"/>
      <c r="X21" s="3"/>
      <c r="Y21" s="3"/>
      <c r="Z21" s="121"/>
    </row>
    <row r="22" spans="1:26" x14ac:dyDescent="0.15">
      <c r="A22" s="3" t="s">
        <v>104</v>
      </c>
      <c r="B22" s="3"/>
      <c r="C22" s="3"/>
      <c r="D22" s="3"/>
      <c r="E22" s="3"/>
      <c r="F22" s="3"/>
      <c r="G22" s="3"/>
      <c r="H22" s="3"/>
      <c r="I22" s="121"/>
      <c r="J22" s="3"/>
      <c r="K22" s="3"/>
      <c r="L22" s="3"/>
      <c r="M22" s="3"/>
      <c r="N22" s="3"/>
      <c r="O22" s="3"/>
      <c r="P22" s="3"/>
      <c r="Q22" s="3"/>
      <c r="R22" s="3"/>
      <c r="S22" s="3"/>
      <c r="T22" s="3"/>
      <c r="U22" s="3"/>
      <c r="V22" s="3"/>
      <c r="W22" s="3"/>
      <c r="X22" s="3"/>
      <c r="Y22" s="3"/>
      <c r="Z22" s="121"/>
    </row>
    <row r="23" spans="1:26" x14ac:dyDescent="0.15">
      <c r="A23" s="3" t="s">
        <v>105</v>
      </c>
      <c r="B23" s="3"/>
      <c r="C23" s="3"/>
      <c r="D23" s="3"/>
      <c r="E23" s="3"/>
      <c r="F23" s="3"/>
      <c r="G23" s="3"/>
      <c r="H23" s="3"/>
      <c r="I23" s="121"/>
      <c r="J23" s="3"/>
      <c r="K23" s="3"/>
      <c r="L23" s="3"/>
      <c r="M23" s="3"/>
      <c r="N23" s="3"/>
      <c r="O23" s="3"/>
      <c r="P23" s="3"/>
      <c r="Q23" s="3" t="s">
        <v>120</v>
      </c>
      <c r="R23" s="3" t="s">
        <v>142</v>
      </c>
      <c r="S23" s="3"/>
      <c r="T23" s="3"/>
      <c r="U23" s="65" t="s">
        <v>122</v>
      </c>
      <c r="V23" s="128"/>
      <c r="W23" s="3" t="s">
        <v>140</v>
      </c>
      <c r="X23" s="3" t="s">
        <v>123</v>
      </c>
      <c r="Y23" s="128"/>
      <c r="Z23" s="121" t="s">
        <v>141</v>
      </c>
    </row>
    <row r="24" spans="1:26" x14ac:dyDescent="0.15">
      <c r="A24" s="3"/>
      <c r="B24" s="3"/>
      <c r="C24" s="3"/>
      <c r="D24" s="3"/>
      <c r="E24" s="3"/>
      <c r="F24" s="3"/>
      <c r="G24" s="3"/>
      <c r="H24" s="3"/>
      <c r="I24" s="121"/>
      <c r="J24" s="3"/>
      <c r="K24" s="3"/>
      <c r="L24" s="3"/>
      <c r="M24" s="3"/>
      <c r="N24" s="3"/>
      <c r="O24" s="3"/>
      <c r="P24" s="3"/>
      <c r="Q24" s="3" t="s">
        <v>128</v>
      </c>
      <c r="R24" s="3" t="s">
        <v>143</v>
      </c>
      <c r="S24" s="3" t="s">
        <v>144</v>
      </c>
      <c r="T24" s="3"/>
      <c r="U24" s="65" t="s">
        <v>122</v>
      </c>
      <c r="V24" s="128"/>
      <c r="W24" s="3" t="s">
        <v>140</v>
      </c>
      <c r="X24" s="3" t="s">
        <v>123</v>
      </c>
      <c r="Y24" s="128"/>
      <c r="Z24" s="121" t="s">
        <v>141</v>
      </c>
    </row>
    <row r="25" spans="1:26" x14ac:dyDescent="0.15">
      <c r="A25" s="1">
        <v>4375</v>
      </c>
      <c r="B25" s="14" t="str">
        <f>"+"</f>
        <v>+</v>
      </c>
      <c r="C25" s="138" t="s">
        <v>609</v>
      </c>
      <c r="D25" s="14" t="str">
        <f>"="</f>
        <v>=</v>
      </c>
      <c r="E25" s="1">
        <v>7272</v>
      </c>
      <c r="F25" s="3"/>
      <c r="G25" s="3"/>
      <c r="H25" s="3"/>
      <c r="I25" s="121"/>
      <c r="J25" s="3"/>
      <c r="K25" s="3"/>
      <c r="L25" s="3"/>
      <c r="M25" s="3"/>
      <c r="N25" s="3"/>
      <c r="O25" s="3"/>
      <c r="P25" s="3"/>
      <c r="Q25" s="3" t="s">
        <v>135</v>
      </c>
      <c r="R25" s="3" t="s">
        <v>145</v>
      </c>
      <c r="S25" s="3" t="s">
        <v>146</v>
      </c>
      <c r="T25" s="3"/>
      <c r="U25" s="3"/>
      <c r="V25" s="3"/>
      <c r="W25" s="3"/>
      <c r="X25" s="3" t="s">
        <v>123</v>
      </c>
      <c r="Y25" s="128"/>
      <c r="Z25" s="121" t="s">
        <v>141</v>
      </c>
    </row>
    <row r="26" spans="1:26" x14ac:dyDescent="0.15">
      <c r="A26" s="1">
        <v>643</v>
      </c>
      <c r="B26" s="14" t="str">
        <f>"x"</f>
        <v>x</v>
      </c>
      <c r="C26" s="138" t="s">
        <v>609</v>
      </c>
      <c r="D26" s="14" t="str">
        <f t="shared" ref="D26:D32" si="0">"="</f>
        <v>=</v>
      </c>
      <c r="E26" s="1">
        <v>3858</v>
      </c>
      <c r="F26" s="3"/>
      <c r="G26" s="3"/>
      <c r="H26" s="3"/>
      <c r="I26" s="121"/>
      <c r="J26" s="3"/>
      <c r="K26" s="3"/>
      <c r="L26" s="3"/>
      <c r="M26" s="3"/>
      <c r="N26" s="3"/>
      <c r="O26" s="3"/>
      <c r="P26" s="3"/>
      <c r="Q26" s="3" t="s">
        <v>137</v>
      </c>
      <c r="R26" s="3" t="s">
        <v>147</v>
      </c>
      <c r="S26" s="3" t="s">
        <v>148</v>
      </c>
      <c r="T26" s="3" t="s">
        <v>149</v>
      </c>
      <c r="U26" s="3"/>
      <c r="V26" s="3"/>
      <c r="W26" s="3"/>
      <c r="X26" s="3" t="s">
        <v>123</v>
      </c>
      <c r="Y26" s="128"/>
      <c r="Z26" s="121" t="s">
        <v>141</v>
      </c>
    </row>
    <row r="27" spans="1:26" x14ac:dyDescent="0.15">
      <c r="A27" s="138" t="s">
        <v>609</v>
      </c>
      <c r="B27" s="14" t="str">
        <f>":"</f>
        <v>:</v>
      </c>
      <c r="C27" s="1">
        <v>254</v>
      </c>
      <c r="D27" s="14" t="str">
        <f t="shared" si="0"/>
        <v>=</v>
      </c>
      <c r="E27" s="1">
        <v>177</v>
      </c>
      <c r="F27" s="3"/>
      <c r="G27" s="3"/>
      <c r="H27" s="3"/>
      <c r="I27" s="121"/>
      <c r="J27" s="3"/>
      <c r="K27" s="3"/>
      <c r="L27" s="3"/>
      <c r="M27" s="3"/>
      <c r="N27" s="3"/>
      <c r="O27" s="3"/>
      <c r="P27" s="3"/>
      <c r="Q27" s="3" t="s">
        <v>130</v>
      </c>
      <c r="R27" s="3" t="s">
        <v>150</v>
      </c>
      <c r="S27" s="3" t="s">
        <v>151</v>
      </c>
      <c r="T27" s="3"/>
      <c r="U27" s="3"/>
      <c r="V27" s="3"/>
      <c r="W27" s="3"/>
      <c r="X27" s="3" t="s">
        <v>123</v>
      </c>
      <c r="Y27" s="128"/>
      <c r="Z27" s="121" t="s">
        <v>141</v>
      </c>
    </row>
    <row r="28" spans="1:26" x14ac:dyDescent="0.15">
      <c r="A28" s="1">
        <v>52800</v>
      </c>
      <c r="B28" s="14" t="str">
        <f>"-"</f>
        <v>-</v>
      </c>
      <c r="C28" s="138" t="s">
        <v>609</v>
      </c>
      <c r="D28" s="14" t="str">
        <f t="shared" si="0"/>
        <v>=</v>
      </c>
      <c r="E28" s="1">
        <v>47520</v>
      </c>
      <c r="F28" s="3"/>
      <c r="G28" s="3"/>
      <c r="H28" s="3"/>
      <c r="I28" s="121"/>
      <c r="J28" s="3"/>
      <c r="K28" s="3"/>
      <c r="L28" s="3"/>
      <c r="M28" s="3"/>
      <c r="N28" s="3"/>
      <c r="O28" s="3"/>
      <c r="P28" s="3"/>
      <c r="Q28" s="3" t="s">
        <v>136</v>
      </c>
      <c r="R28" s="3" t="s">
        <v>152</v>
      </c>
      <c r="S28" s="3"/>
      <c r="T28" s="3"/>
      <c r="U28" s="65" t="s">
        <v>122</v>
      </c>
      <c r="V28" s="128"/>
      <c r="W28" s="3" t="s">
        <v>140</v>
      </c>
      <c r="X28" s="3" t="s">
        <v>123</v>
      </c>
      <c r="Y28" s="128"/>
      <c r="Z28" s="121" t="s">
        <v>141</v>
      </c>
    </row>
    <row r="29" spans="1:26" x14ac:dyDescent="0.15">
      <c r="A29" s="138" t="s">
        <v>609</v>
      </c>
      <c r="B29" s="14" t="str">
        <f>"+"</f>
        <v>+</v>
      </c>
      <c r="C29" s="1">
        <v>64931</v>
      </c>
      <c r="D29" s="14" t="str">
        <f t="shared" si="0"/>
        <v>=</v>
      </c>
      <c r="E29" s="1">
        <v>93678</v>
      </c>
      <c r="F29" s="3"/>
      <c r="G29" s="3"/>
      <c r="H29" s="3"/>
      <c r="I29" s="121"/>
      <c r="J29" s="3"/>
      <c r="K29" s="3"/>
      <c r="L29" s="3"/>
      <c r="M29" s="3"/>
      <c r="N29" s="3"/>
      <c r="O29" s="3"/>
      <c r="P29" s="3"/>
      <c r="Q29" s="3"/>
      <c r="R29" s="3"/>
      <c r="S29" s="3"/>
      <c r="T29" s="3"/>
      <c r="U29" s="3"/>
      <c r="V29" s="3"/>
      <c r="W29" s="3"/>
      <c r="X29" s="3"/>
      <c r="Y29" s="3"/>
      <c r="Z29" s="121"/>
    </row>
    <row r="30" spans="1:26" x14ac:dyDescent="0.15">
      <c r="A30" s="138" t="s">
        <v>609</v>
      </c>
      <c r="B30" s="14" t="str">
        <f>"x"</f>
        <v>x</v>
      </c>
      <c r="C30" s="1">
        <v>209</v>
      </c>
      <c r="D30" s="14" t="str">
        <f t="shared" si="0"/>
        <v>=</v>
      </c>
      <c r="E30" s="1">
        <v>92796</v>
      </c>
      <c r="F30" s="3"/>
      <c r="G30" s="3"/>
      <c r="H30" s="3"/>
      <c r="I30" s="121"/>
      <c r="J30" s="3"/>
      <c r="K30" s="3"/>
      <c r="L30" s="3"/>
      <c r="M30" s="3"/>
      <c r="N30" s="3"/>
      <c r="O30" s="3"/>
      <c r="P30" s="3"/>
      <c r="Q30" s="3"/>
      <c r="R30" s="3"/>
      <c r="S30" s="3"/>
      <c r="T30" s="3"/>
      <c r="U30" s="3"/>
      <c r="V30" s="3"/>
      <c r="W30" s="3"/>
      <c r="X30" s="3"/>
      <c r="Y30" s="3"/>
      <c r="Z30" s="121"/>
    </row>
    <row r="31" spans="1:26" x14ac:dyDescent="0.15">
      <c r="A31" s="1">
        <v>93725</v>
      </c>
      <c r="B31" s="14" t="str">
        <f>":"</f>
        <v>:</v>
      </c>
      <c r="C31" s="138" t="s">
        <v>609</v>
      </c>
      <c r="D31" s="14" t="str">
        <f t="shared" si="0"/>
        <v>=</v>
      </c>
      <c r="E31" s="1">
        <v>23</v>
      </c>
      <c r="F31" s="3"/>
      <c r="G31" s="3"/>
      <c r="H31" s="3"/>
      <c r="I31" s="121"/>
      <c r="J31" s="3"/>
      <c r="K31" s="3"/>
      <c r="L31" s="3"/>
      <c r="M31" s="3"/>
      <c r="N31" s="3"/>
      <c r="O31" s="3"/>
      <c r="P31" s="3"/>
      <c r="Q31" s="3"/>
      <c r="R31" s="3"/>
      <c r="S31" s="3"/>
      <c r="T31" s="3"/>
      <c r="U31" s="3"/>
      <c r="V31" s="3"/>
      <c r="W31" s="3"/>
      <c r="X31" s="3"/>
      <c r="Y31" s="3"/>
      <c r="Z31" s="121"/>
    </row>
    <row r="32" spans="1:26" ht="14" thickBot="1" x14ac:dyDescent="0.2">
      <c r="A32" s="268" t="s">
        <v>609</v>
      </c>
      <c r="B32" s="100" t="str">
        <f>"-"</f>
        <v>-</v>
      </c>
      <c r="C32" s="101">
        <v>15068</v>
      </c>
      <c r="D32" s="100" t="str">
        <f t="shared" si="0"/>
        <v>=</v>
      </c>
      <c r="E32" s="101">
        <v>5757</v>
      </c>
      <c r="F32" s="3"/>
      <c r="G32" s="3"/>
      <c r="H32" s="3"/>
      <c r="I32" s="121"/>
      <c r="J32" s="3"/>
      <c r="K32" s="3"/>
      <c r="L32" s="3"/>
      <c r="M32" s="3"/>
      <c r="N32" s="3"/>
      <c r="O32" s="3"/>
      <c r="P32" s="3"/>
      <c r="Q32" s="3"/>
      <c r="R32" s="3"/>
      <c r="S32" s="3"/>
      <c r="T32" s="3"/>
      <c r="U32" s="3"/>
      <c r="V32" s="3"/>
      <c r="W32" s="3"/>
      <c r="X32" s="3"/>
      <c r="Y32" s="3"/>
      <c r="Z32" s="121"/>
    </row>
    <row r="33" spans="1:26" ht="14" thickTop="1" x14ac:dyDescent="0.15">
      <c r="A33" s="138" t="s">
        <v>609</v>
      </c>
      <c r="B33" s="55" t="str">
        <f>"+"</f>
        <v>+</v>
      </c>
      <c r="C33" s="138" t="s">
        <v>609</v>
      </c>
      <c r="D33" s="55" t="str">
        <f>"+"</f>
        <v>+</v>
      </c>
      <c r="E33" s="138" t="s">
        <v>609</v>
      </c>
      <c r="F33" s="14" t="str">
        <f>"="</f>
        <v>=</v>
      </c>
      <c r="G33" s="138" t="s">
        <v>609</v>
      </c>
      <c r="H33" s="31" t="str">
        <f>IF(G33=590045,"richtig!","")</f>
        <v/>
      </c>
      <c r="I33" s="121"/>
      <c r="J33" s="3"/>
      <c r="K33" s="3"/>
      <c r="L33" s="3"/>
      <c r="M33" s="3"/>
      <c r="N33" s="3"/>
      <c r="O33" s="3"/>
      <c r="P33" s="3"/>
      <c r="Q33" s="3"/>
      <c r="R33" s="3"/>
      <c r="S33" s="3"/>
      <c r="T33" s="3"/>
      <c r="U33" s="3"/>
      <c r="V33" s="3"/>
      <c r="W33" s="3"/>
      <c r="X33" s="3"/>
      <c r="Y33" s="3"/>
      <c r="Z33" s="121"/>
    </row>
    <row r="34" spans="1:26" ht="14" thickBot="1" x14ac:dyDescent="0.2">
      <c r="A34" s="185"/>
      <c r="B34" s="185"/>
      <c r="C34" s="185"/>
      <c r="D34" s="185"/>
      <c r="E34" s="185"/>
      <c r="F34" s="185"/>
      <c r="G34" s="185"/>
      <c r="H34" s="185"/>
      <c r="I34" s="186"/>
      <c r="J34" s="185"/>
      <c r="K34" s="185"/>
      <c r="L34" s="185"/>
      <c r="M34" s="185"/>
      <c r="N34" s="185"/>
      <c r="O34" s="185"/>
      <c r="P34" s="185"/>
      <c r="Q34" s="185"/>
      <c r="R34" s="185"/>
      <c r="S34" s="185"/>
      <c r="T34" s="185"/>
      <c r="U34" s="185"/>
      <c r="V34" s="185"/>
      <c r="W34" s="185"/>
      <c r="X34" s="185"/>
      <c r="Y34" s="185"/>
      <c r="Z34" s="186"/>
    </row>
    <row r="35" spans="1:26" x14ac:dyDescent="0.15">
      <c r="A35" s="3"/>
      <c r="B35" s="3"/>
      <c r="C35" s="3"/>
      <c r="D35" s="3"/>
      <c r="E35" s="3"/>
      <c r="F35" s="3"/>
      <c r="G35" s="3"/>
      <c r="H35" s="3"/>
      <c r="I35" s="121"/>
      <c r="J35" s="3"/>
      <c r="K35" s="3"/>
      <c r="L35" s="3"/>
      <c r="M35" s="3"/>
      <c r="N35" s="3"/>
      <c r="O35" s="3"/>
      <c r="P35" s="3"/>
      <c r="Q35" s="3"/>
      <c r="R35" s="3"/>
      <c r="S35" s="3"/>
      <c r="T35" s="3"/>
      <c r="U35" s="3"/>
      <c r="V35" s="3"/>
      <c r="W35" s="3"/>
      <c r="X35" s="3"/>
      <c r="Y35" s="3"/>
      <c r="Z35" s="120"/>
    </row>
    <row r="36" spans="1:26" x14ac:dyDescent="0.15">
      <c r="A36" s="69" t="s">
        <v>575</v>
      </c>
      <c r="B36" s="3"/>
      <c r="C36" s="3"/>
      <c r="D36" s="3"/>
      <c r="E36" s="3"/>
      <c r="F36" s="3"/>
      <c r="G36" s="3"/>
      <c r="H36" s="3"/>
      <c r="I36" s="121"/>
      <c r="J36" s="119" t="s">
        <v>648</v>
      </c>
      <c r="K36" s="3"/>
      <c r="L36" s="3"/>
      <c r="M36" s="3"/>
      <c r="N36" s="3"/>
      <c r="O36" s="3"/>
      <c r="P36" s="3"/>
      <c r="Q36" s="3"/>
      <c r="R36" s="3"/>
      <c r="S36" s="3"/>
      <c r="T36" s="3"/>
      <c r="U36" s="3"/>
      <c r="V36" s="3"/>
      <c r="W36" s="3"/>
      <c r="X36" s="3"/>
      <c r="Y36" s="3"/>
      <c r="Z36" s="121"/>
    </row>
    <row r="37" spans="1:26" x14ac:dyDescent="0.15">
      <c r="A37" s="3"/>
      <c r="B37" s="3"/>
      <c r="C37" s="3"/>
      <c r="D37" s="3"/>
      <c r="E37" s="3"/>
      <c r="F37" s="3"/>
      <c r="G37" s="3"/>
      <c r="H37" s="3"/>
      <c r="I37" s="121"/>
      <c r="J37" s="3"/>
      <c r="K37" s="3"/>
      <c r="L37" s="3"/>
      <c r="M37" s="3"/>
      <c r="N37" s="3"/>
      <c r="O37" s="3"/>
      <c r="P37" s="3"/>
      <c r="Q37" s="3"/>
      <c r="R37" s="3"/>
      <c r="S37" s="3"/>
      <c r="T37" s="3"/>
      <c r="U37" s="3"/>
      <c r="V37" s="3"/>
      <c r="W37" s="3"/>
      <c r="X37" s="3"/>
      <c r="Y37" s="3"/>
      <c r="Z37" s="121"/>
    </row>
    <row r="38" spans="1:26" x14ac:dyDescent="0.15">
      <c r="A38" s="3" t="s">
        <v>154</v>
      </c>
      <c r="B38" s="3"/>
      <c r="C38" s="3"/>
      <c r="D38" s="3"/>
      <c r="E38" s="3"/>
      <c r="F38" s="3"/>
      <c r="G38" s="3"/>
      <c r="H38" s="3"/>
      <c r="I38" s="121"/>
      <c r="J38" s="31" t="s">
        <v>179</v>
      </c>
      <c r="K38" s="3"/>
      <c r="L38" s="3"/>
      <c r="M38" s="3"/>
      <c r="N38" s="3"/>
      <c r="O38" s="3"/>
      <c r="P38" s="3"/>
      <c r="Q38" s="3"/>
      <c r="R38" s="3"/>
      <c r="S38" s="3"/>
      <c r="T38" s="3"/>
      <c r="U38" s="3"/>
      <c r="V38" s="3"/>
      <c r="W38" s="3"/>
      <c r="X38" s="3"/>
      <c r="Y38" s="3"/>
      <c r="Z38" s="121"/>
    </row>
    <row r="39" spans="1:26" x14ac:dyDescent="0.15">
      <c r="A39" s="3"/>
      <c r="B39" s="3"/>
      <c r="C39" s="3"/>
      <c r="D39" s="3"/>
      <c r="E39" s="3"/>
      <c r="F39" s="3"/>
      <c r="G39" s="3"/>
      <c r="H39" s="3"/>
      <c r="I39" s="121"/>
      <c r="J39" s="3"/>
      <c r="K39" s="3"/>
      <c r="L39" s="3"/>
      <c r="M39" s="3"/>
      <c r="N39" s="3"/>
      <c r="O39" s="3"/>
      <c r="P39" s="3"/>
      <c r="Q39" s="3"/>
      <c r="R39" s="3"/>
      <c r="S39" s="3"/>
      <c r="T39" s="3"/>
      <c r="U39" s="3"/>
      <c r="V39" s="3"/>
      <c r="W39" s="3"/>
      <c r="X39" s="3"/>
      <c r="Y39" s="3"/>
      <c r="Z39" s="121"/>
    </row>
    <row r="40" spans="1:26" x14ac:dyDescent="0.15">
      <c r="A40" s="3" t="s">
        <v>165</v>
      </c>
      <c r="B40" s="3"/>
      <c r="C40" s="3"/>
      <c r="D40" s="3"/>
      <c r="E40" s="3"/>
      <c r="F40" s="3"/>
      <c r="G40" s="3"/>
      <c r="H40" s="3"/>
      <c r="I40" s="121"/>
      <c r="J40" s="3" t="s">
        <v>180</v>
      </c>
      <c r="K40" s="3"/>
      <c r="L40" s="3"/>
      <c r="M40" s="3"/>
      <c r="N40" s="3"/>
      <c r="O40" s="3"/>
      <c r="P40" s="3"/>
      <c r="Q40" s="3"/>
      <c r="R40" s="3"/>
      <c r="S40" s="3"/>
      <c r="T40" s="3"/>
      <c r="U40" s="3"/>
      <c r="V40" s="3"/>
      <c r="W40" s="3"/>
      <c r="X40" s="3"/>
      <c r="Y40" s="3"/>
      <c r="Z40" s="121"/>
    </row>
    <row r="41" spans="1:26" ht="14" thickBot="1" x14ac:dyDescent="0.2">
      <c r="A41" s="3" t="s">
        <v>166</v>
      </c>
      <c r="B41" s="3"/>
      <c r="C41" s="3"/>
      <c r="D41" s="3"/>
      <c r="E41" s="3"/>
      <c r="F41" s="3"/>
      <c r="G41" s="3"/>
      <c r="H41" s="3"/>
      <c r="I41" s="121"/>
      <c r="J41" s="3"/>
      <c r="K41" s="3"/>
      <c r="L41" s="3"/>
      <c r="M41" s="3"/>
      <c r="N41" s="3"/>
      <c r="O41" s="3"/>
      <c r="P41" s="3"/>
      <c r="Q41" s="3"/>
      <c r="R41" s="3"/>
      <c r="S41" s="3"/>
      <c r="T41" s="3"/>
      <c r="U41" s="3"/>
      <c r="V41" s="3"/>
      <c r="W41" s="3"/>
      <c r="X41" s="3"/>
      <c r="Y41" s="3"/>
      <c r="Z41" s="121"/>
    </row>
    <row r="42" spans="1:26" x14ac:dyDescent="0.15">
      <c r="A42" s="3" t="s">
        <v>167</v>
      </c>
      <c r="B42" s="3"/>
      <c r="C42" s="3"/>
      <c r="D42" s="3"/>
      <c r="E42" s="3"/>
      <c r="F42" s="3"/>
      <c r="G42" s="3"/>
      <c r="H42" s="3"/>
      <c r="I42" s="121"/>
      <c r="J42" s="3"/>
      <c r="K42" s="404" t="s">
        <v>181</v>
      </c>
      <c r="L42" s="405"/>
      <c r="M42" s="404" t="s">
        <v>186</v>
      </c>
      <c r="N42" s="405"/>
      <c r="O42" s="404" t="s">
        <v>188</v>
      </c>
      <c r="P42" s="405"/>
      <c r="Q42" s="3"/>
      <c r="R42" s="3"/>
      <c r="S42" s="3"/>
      <c r="T42" s="3"/>
      <c r="U42" s="3"/>
      <c r="V42" s="3"/>
      <c r="W42" s="3"/>
      <c r="X42" s="3"/>
      <c r="Y42" s="3"/>
      <c r="Z42" s="121"/>
    </row>
    <row r="43" spans="1:26" ht="14" thickBot="1" x14ac:dyDescent="0.2">
      <c r="A43" s="3"/>
      <c r="B43" s="3"/>
      <c r="C43" s="3"/>
      <c r="D43" s="3"/>
      <c r="E43" s="3"/>
      <c r="F43" s="3"/>
      <c r="G43" s="3"/>
      <c r="H43" s="3"/>
      <c r="I43" s="121"/>
      <c r="J43" s="3"/>
      <c r="K43" s="410" t="s">
        <v>182</v>
      </c>
      <c r="L43" s="411"/>
      <c r="M43" s="410" t="s">
        <v>187</v>
      </c>
      <c r="N43" s="411"/>
      <c r="O43" s="410" t="s">
        <v>189</v>
      </c>
      <c r="P43" s="411"/>
      <c r="Q43" s="3"/>
      <c r="R43" s="3"/>
      <c r="S43" s="3"/>
      <c r="T43" s="3"/>
      <c r="U43" s="3"/>
      <c r="V43" s="3"/>
      <c r="W43" s="3"/>
      <c r="X43" s="3"/>
      <c r="Y43" s="3"/>
      <c r="Z43" s="121"/>
    </row>
    <row r="44" spans="1:26" x14ac:dyDescent="0.15">
      <c r="A44" s="3" t="s">
        <v>168</v>
      </c>
      <c r="B44" s="3"/>
      <c r="C44" s="3"/>
      <c r="D44" s="3"/>
      <c r="E44" s="3"/>
      <c r="F44" s="3"/>
      <c r="G44" s="3"/>
      <c r="H44" s="3"/>
      <c r="I44" s="121"/>
      <c r="J44" s="3"/>
      <c r="K44" s="187" t="s">
        <v>183</v>
      </c>
      <c r="L44" s="282" t="s">
        <v>636</v>
      </c>
      <c r="M44" s="64" t="s">
        <v>185</v>
      </c>
      <c r="N44" s="282" t="s">
        <v>636</v>
      </c>
      <c r="O44" s="64" t="s">
        <v>183</v>
      </c>
      <c r="P44" s="282" t="s">
        <v>636</v>
      </c>
      <c r="Q44" s="3"/>
      <c r="R44" s="3"/>
      <c r="S44" s="3"/>
      <c r="T44" s="3"/>
      <c r="U44" s="3"/>
      <c r="V44" s="3"/>
      <c r="W44" s="3"/>
      <c r="X44" s="3"/>
      <c r="Y44" s="3"/>
      <c r="Z44" s="121"/>
    </row>
    <row r="45" spans="1:26" x14ac:dyDescent="0.15">
      <c r="A45" s="3"/>
      <c r="B45" s="3"/>
      <c r="C45" s="3"/>
      <c r="D45" s="3"/>
      <c r="E45" s="3"/>
      <c r="F45" s="3"/>
      <c r="G45" s="3"/>
      <c r="H45" s="3"/>
      <c r="I45" s="121"/>
      <c r="J45" s="3"/>
      <c r="K45" s="187" t="s">
        <v>184</v>
      </c>
      <c r="L45" s="282" t="s">
        <v>636</v>
      </c>
      <c r="M45" s="64" t="s">
        <v>184</v>
      </c>
      <c r="N45" s="282" t="s">
        <v>636</v>
      </c>
      <c r="O45" s="64" t="s">
        <v>185</v>
      </c>
      <c r="P45" s="282" t="s">
        <v>190</v>
      </c>
      <c r="Q45" s="3"/>
      <c r="R45" s="3"/>
      <c r="S45" s="3"/>
      <c r="T45" s="3"/>
      <c r="U45" s="3"/>
      <c r="V45" s="3"/>
      <c r="W45" s="3"/>
      <c r="X45" s="3"/>
      <c r="Y45" s="3"/>
      <c r="Z45" s="121"/>
    </row>
    <row r="46" spans="1:26" ht="14" thickBot="1" x14ac:dyDescent="0.2">
      <c r="A46" s="3" t="s">
        <v>169</v>
      </c>
      <c r="B46" s="3"/>
      <c r="C46" s="3"/>
      <c r="D46" s="3"/>
      <c r="E46" s="3"/>
      <c r="F46" s="3"/>
      <c r="G46" s="3"/>
      <c r="H46" s="3"/>
      <c r="I46" s="121"/>
      <c r="J46" s="3"/>
      <c r="K46" s="59"/>
      <c r="L46" s="61"/>
      <c r="M46" s="60"/>
      <c r="N46" s="61"/>
      <c r="O46" s="60"/>
      <c r="P46" s="61"/>
      <c r="Q46" s="3"/>
      <c r="R46" s="3"/>
      <c r="S46" s="3"/>
      <c r="T46" s="3"/>
      <c r="U46" s="3"/>
      <c r="V46" s="3"/>
      <c r="W46" s="3"/>
      <c r="X46" s="3"/>
      <c r="Y46" s="3"/>
      <c r="Z46" s="121"/>
    </row>
    <row r="47" spans="1:26" ht="14" thickBot="1" x14ac:dyDescent="0.2">
      <c r="A47" s="3" t="s">
        <v>170</v>
      </c>
      <c r="B47" s="3"/>
      <c r="C47" s="3"/>
      <c r="D47" s="3"/>
      <c r="E47" s="3"/>
      <c r="F47" s="3"/>
      <c r="G47" s="3"/>
      <c r="H47" s="3"/>
      <c r="I47" s="121"/>
      <c r="J47" s="3"/>
      <c r="K47" s="59" t="s">
        <v>185</v>
      </c>
      <c r="L47" s="283" t="s">
        <v>609</v>
      </c>
      <c r="M47" s="60" t="s">
        <v>183</v>
      </c>
      <c r="N47" s="283" t="s">
        <v>609</v>
      </c>
      <c r="O47" s="60" t="s">
        <v>184</v>
      </c>
      <c r="P47" s="283" t="s">
        <v>609</v>
      </c>
      <c r="Q47" s="3"/>
      <c r="R47" s="3"/>
      <c r="S47" s="3"/>
      <c r="T47" s="3"/>
      <c r="U47" s="3"/>
      <c r="V47" s="3"/>
      <c r="W47" s="3"/>
      <c r="X47" s="3"/>
      <c r="Y47" s="3"/>
      <c r="Z47" s="121"/>
    </row>
    <row r="48" spans="1:26" x14ac:dyDescent="0.15">
      <c r="A48" s="3" t="s">
        <v>171</v>
      </c>
      <c r="B48" s="3"/>
      <c r="C48" s="3"/>
      <c r="D48" s="3"/>
      <c r="E48" s="3"/>
      <c r="F48" s="3"/>
      <c r="G48" s="3"/>
      <c r="H48" s="3"/>
      <c r="I48" s="121"/>
      <c r="J48" s="3"/>
      <c r="K48" s="3"/>
      <c r="L48" s="3"/>
      <c r="M48" s="3"/>
      <c r="N48" s="3"/>
      <c r="O48" s="3"/>
      <c r="P48" s="3"/>
      <c r="Q48" s="3"/>
      <c r="R48" s="3"/>
      <c r="S48" s="3"/>
      <c r="T48" s="3"/>
      <c r="U48" s="3"/>
      <c r="V48" s="3"/>
      <c r="W48" s="3"/>
      <c r="X48" s="3"/>
      <c r="Y48" s="3"/>
      <c r="Z48" s="121"/>
    </row>
    <row r="49" spans="1:26" x14ac:dyDescent="0.15">
      <c r="A49" s="3" t="s">
        <v>172</v>
      </c>
      <c r="B49" s="3"/>
      <c r="C49" s="3"/>
      <c r="D49" s="3"/>
      <c r="E49" s="3"/>
      <c r="F49" s="3"/>
      <c r="G49" s="3"/>
      <c r="H49" s="3"/>
      <c r="I49" s="121"/>
      <c r="J49" s="3" t="s">
        <v>191</v>
      </c>
      <c r="K49" s="3"/>
      <c r="L49" s="3"/>
      <c r="M49" s="3"/>
      <c r="N49" s="3"/>
      <c r="O49" s="3"/>
      <c r="P49" s="3"/>
      <c r="Q49" s="3"/>
      <c r="R49" s="3"/>
      <c r="S49" s="3"/>
      <c r="T49" s="3"/>
      <c r="U49" s="3"/>
      <c r="V49" s="3"/>
      <c r="W49" s="3"/>
      <c r="X49" s="3"/>
      <c r="Y49" s="3"/>
      <c r="Z49" s="121"/>
    </row>
    <row r="50" spans="1:26" x14ac:dyDescent="0.15">
      <c r="A50" s="3" t="s">
        <v>173</v>
      </c>
      <c r="B50" s="3"/>
      <c r="C50" s="3"/>
      <c r="D50" s="3"/>
      <c r="E50" s="3"/>
      <c r="F50" s="3"/>
      <c r="G50" s="3"/>
      <c r="H50" s="3"/>
      <c r="I50" s="121"/>
      <c r="J50" s="3"/>
      <c r="K50" s="3" t="s">
        <v>192</v>
      </c>
      <c r="L50" s="3"/>
      <c r="M50" s="3"/>
      <c r="N50" s="3"/>
      <c r="O50" s="3"/>
      <c r="P50" s="3"/>
      <c r="Q50" s="128"/>
      <c r="R50" s="3" t="str">
        <f>IF(Q50=4200,"richtig!","")</f>
        <v/>
      </c>
      <c r="S50" s="3"/>
      <c r="T50" s="3"/>
      <c r="U50" s="3"/>
      <c r="V50" s="3"/>
      <c r="W50" s="3"/>
      <c r="X50" s="3"/>
      <c r="Y50" s="3"/>
      <c r="Z50" s="121"/>
    </row>
    <row r="51" spans="1:26" x14ac:dyDescent="0.15">
      <c r="A51" s="3" t="s">
        <v>174</v>
      </c>
      <c r="B51" s="3"/>
      <c r="C51" s="3"/>
      <c r="D51" s="3"/>
      <c r="E51" s="3"/>
      <c r="F51" s="3"/>
      <c r="G51" s="3"/>
      <c r="H51" s="3"/>
      <c r="I51" s="121"/>
      <c r="J51" s="3" t="s">
        <v>193</v>
      </c>
      <c r="K51" s="3"/>
      <c r="L51" s="3"/>
      <c r="M51" s="3"/>
      <c r="N51" s="3"/>
      <c r="O51" s="3"/>
      <c r="P51" s="3"/>
      <c r="Q51" s="3"/>
      <c r="R51" s="3" t="s">
        <v>551</v>
      </c>
      <c r="S51" s="3"/>
      <c r="T51" s="3"/>
      <c r="U51" s="3"/>
      <c r="V51" s="3"/>
      <c r="W51" s="3"/>
      <c r="X51" s="3"/>
      <c r="Y51" s="3"/>
      <c r="Z51" s="121"/>
    </row>
    <row r="52" spans="1:26" x14ac:dyDescent="0.15">
      <c r="A52" s="3" t="s">
        <v>175</v>
      </c>
      <c r="B52" s="3"/>
      <c r="C52" s="3"/>
      <c r="D52" s="3"/>
      <c r="E52" s="3"/>
      <c r="F52" s="3"/>
      <c r="G52" s="3"/>
      <c r="H52" s="3"/>
      <c r="I52" s="121"/>
      <c r="J52" s="3"/>
      <c r="K52" s="3" t="s">
        <v>194</v>
      </c>
      <c r="L52" s="3"/>
      <c r="M52" s="3"/>
      <c r="N52" s="3"/>
      <c r="O52" s="3"/>
      <c r="P52" s="3"/>
      <c r="Q52" s="128"/>
      <c r="R52" s="3" t="str">
        <f>IF(Q52=21250,"richtig!","")</f>
        <v/>
      </c>
      <c r="S52" s="3"/>
      <c r="T52" s="3"/>
      <c r="U52" s="3"/>
      <c r="V52" s="3"/>
      <c r="W52" s="3"/>
      <c r="X52" s="3"/>
      <c r="Y52" s="3"/>
      <c r="Z52" s="121"/>
    </row>
    <row r="53" spans="1:26" x14ac:dyDescent="0.15">
      <c r="A53" s="3" t="s">
        <v>176</v>
      </c>
      <c r="B53" s="3"/>
      <c r="C53" s="3"/>
      <c r="D53" s="3"/>
      <c r="E53" s="3"/>
      <c r="F53" s="3"/>
      <c r="G53" s="3"/>
      <c r="H53" s="3"/>
      <c r="I53" s="121"/>
      <c r="J53" s="3" t="s">
        <v>216</v>
      </c>
      <c r="K53" s="3"/>
      <c r="L53" s="3"/>
      <c r="M53" s="3"/>
      <c r="N53" s="3"/>
      <c r="O53" s="3"/>
      <c r="P53" s="3"/>
      <c r="Q53" s="3"/>
      <c r="R53" s="3" t="s">
        <v>551</v>
      </c>
      <c r="S53" s="3"/>
      <c r="T53" s="3"/>
      <c r="U53" s="3"/>
      <c r="V53" s="3"/>
      <c r="W53" s="3"/>
      <c r="X53" s="3"/>
      <c r="Y53" s="3"/>
      <c r="Z53" s="121"/>
    </row>
    <row r="54" spans="1:26" x14ac:dyDescent="0.15">
      <c r="A54" s="3"/>
      <c r="B54" s="3"/>
      <c r="C54" s="3"/>
      <c r="D54" s="3"/>
      <c r="E54" s="3"/>
      <c r="F54" s="3"/>
      <c r="G54" s="3"/>
      <c r="H54" s="3"/>
      <c r="I54" s="121"/>
      <c r="J54" s="3"/>
      <c r="K54" s="3" t="s">
        <v>195</v>
      </c>
      <c r="L54" s="3"/>
      <c r="M54" s="3"/>
      <c r="N54" s="3"/>
      <c r="O54" s="3"/>
      <c r="P54" s="3"/>
      <c r="Q54" s="128"/>
      <c r="R54" s="3" t="str">
        <f>IF(Q54=35,"richtig!","")</f>
        <v/>
      </c>
      <c r="S54" s="3"/>
      <c r="T54" s="3"/>
      <c r="U54" s="3"/>
      <c r="V54" s="3"/>
      <c r="W54" s="3"/>
      <c r="X54" s="3"/>
      <c r="Y54" s="3"/>
      <c r="Z54" s="121"/>
    </row>
    <row r="55" spans="1:26" x14ac:dyDescent="0.15">
      <c r="A55" s="3" t="s">
        <v>403</v>
      </c>
      <c r="B55" s="3"/>
      <c r="C55" s="3"/>
      <c r="D55" s="3"/>
      <c r="E55" s="3"/>
      <c r="F55" s="3"/>
      <c r="G55" s="3"/>
      <c r="H55" s="3"/>
      <c r="I55" s="121"/>
      <c r="J55" s="3" t="s">
        <v>217</v>
      </c>
      <c r="K55" s="3"/>
      <c r="L55" s="3"/>
      <c r="M55" s="3"/>
      <c r="N55" s="3"/>
      <c r="O55" s="3"/>
      <c r="P55" s="3"/>
      <c r="Q55" s="3"/>
      <c r="R55" s="3" t="s">
        <v>551</v>
      </c>
      <c r="S55" s="3"/>
      <c r="T55" s="3"/>
      <c r="U55" s="3"/>
      <c r="V55" s="3"/>
      <c r="W55" s="3"/>
      <c r="X55" s="3"/>
      <c r="Y55" s="3"/>
      <c r="Z55" s="121"/>
    </row>
    <row r="56" spans="1:26" ht="14" thickBot="1" x14ac:dyDescent="0.2">
      <c r="A56" s="3" t="s">
        <v>177</v>
      </c>
      <c r="B56" s="3"/>
      <c r="C56" s="3"/>
      <c r="D56" s="3"/>
      <c r="E56" s="3"/>
      <c r="F56" s="3"/>
      <c r="G56" s="3"/>
      <c r="H56" s="3"/>
      <c r="I56" s="121"/>
      <c r="J56" s="3"/>
      <c r="K56" s="3" t="s">
        <v>196</v>
      </c>
      <c r="L56" s="3"/>
      <c r="M56" s="3"/>
      <c r="N56" s="3"/>
      <c r="O56" s="3"/>
      <c r="P56" s="3"/>
      <c r="Q56" s="128"/>
      <c r="R56" s="3" t="str">
        <f>IF(Q56=30,"richtig!","")</f>
        <v/>
      </c>
      <c r="S56" s="3"/>
      <c r="T56" s="3"/>
      <c r="U56" s="3"/>
      <c r="V56" s="3"/>
      <c r="W56" s="3"/>
      <c r="X56" s="3"/>
      <c r="Y56" s="3"/>
      <c r="Z56" s="121"/>
    </row>
    <row r="57" spans="1:26" x14ac:dyDescent="0.15">
      <c r="A57" s="175"/>
      <c r="B57" s="176"/>
      <c r="C57" s="176"/>
      <c r="D57" s="176"/>
      <c r="E57" s="176"/>
      <c r="F57" s="177"/>
      <c r="G57" s="3"/>
      <c r="H57" s="3"/>
      <c r="I57" s="121"/>
      <c r="J57" s="3" t="s">
        <v>197</v>
      </c>
      <c r="K57" s="3"/>
      <c r="L57" s="3"/>
      <c r="M57" s="3"/>
      <c r="N57" s="3"/>
      <c r="O57" s="3"/>
      <c r="P57" s="3"/>
      <c r="Q57" s="3"/>
      <c r="R57" s="3" t="s">
        <v>551</v>
      </c>
      <c r="S57" s="3"/>
      <c r="T57" s="3"/>
      <c r="U57" s="3"/>
      <c r="V57" s="3"/>
      <c r="W57" s="3"/>
      <c r="X57" s="3"/>
      <c r="Y57" s="3"/>
      <c r="Z57" s="121"/>
    </row>
    <row r="58" spans="1:26" x14ac:dyDescent="0.15">
      <c r="A58" s="170"/>
      <c r="B58" s="139"/>
      <c r="C58" s="140"/>
      <c r="D58" s="140"/>
      <c r="E58" s="141"/>
      <c r="F58" s="171"/>
      <c r="G58" s="3"/>
      <c r="H58" s="3"/>
      <c r="I58" s="121"/>
      <c r="J58" s="3"/>
      <c r="K58" s="3" t="s">
        <v>198</v>
      </c>
      <c r="L58" s="3"/>
      <c r="M58" s="3"/>
      <c r="N58" s="3"/>
      <c r="O58" s="3"/>
      <c r="P58" s="3"/>
      <c r="Q58" s="128"/>
      <c r="R58" s="3" t="str">
        <f>IF(Q58=4410,"richtig!","")</f>
        <v/>
      </c>
      <c r="S58" s="3"/>
      <c r="T58" s="3"/>
      <c r="U58" s="3"/>
      <c r="V58" s="3"/>
      <c r="W58" s="3"/>
      <c r="X58" s="3"/>
      <c r="Y58" s="3"/>
      <c r="Z58" s="121"/>
    </row>
    <row r="59" spans="1:26" x14ac:dyDescent="0.15">
      <c r="A59" s="170"/>
      <c r="B59" s="142"/>
      <c r="C59" s="129"/>
      <c r="D59" s="129"/>
      <c r="E59" s="143"/>
      <c r="F59" s="171"/>
      <c r="G59" s="3"/>
      <c r="H59" s="3"/>
      <c r="I59" s="121"/>
      <c r="J59" s="3" t="s">
        <v>218</v>
      </c>
      <c r="K59" s="3"/>
      <c r="L59" s="3"/>
      <c r="M59" s="3"/>
      <c r="N59" s="3"/>
      <c r="O59" s="3"/>
      <c r="P59" s="3"/>
      <c r="Q59" s="3"/>
      <c r="R59" s="3" t="s">
        <v>551</v>
      </c>
      <c r="S59" s="3"/>
      <c r="T59" s="3"/>
      <c r="U59" s="3"/>
      <c r="V59" s="3"/>
      <c r="W59" s="3"/>
      <c r="X59" s="3"/>
      <c r="Y59" s="3"/>
      <c r="Z59" s="121"/>
    </row>
    <row r="60" spans="1:26" x14ac:dyDescent="0.15">
      <c r="A60" s="170"/>
      <c r="B60" s="142"/>
      <c r="C60" s="399" t="s">
        <v>178</v>
      </c>
      <c r="D60" s="399"/>
      <c r="E60" s="143"/>
      <c r="F60" s="171"/>
      <c r="G60" s="3"/>
      <c r="H60" s="3"/>
      <c r="I60" s="121"/>
      <c r="J60" s="3"/>
      <c r="K60" s="3" t="s">
        <v>199</v>
      </c>
      <c r="L60" s="3"/>
      <c r="M60" s="3"/>
      <c r="N60" s="3"/>
      <c r="O60" s="3"/>
      <c r="P60" s="3"/>
      <c r="Q60" s="3"/>
      <c r="R60" s="3" t="s">
        <v>551</v>
      </c>
      <c r="S60" s="3"/>
      <c r="T60" s="3"/>
      <c r="U60" s="3"/>
      <c r="V60" s="3"/>
      <c r="W60" s="3"/>
      <c r="X60" s="3"/>
      <c r="Y60" s="3"/>
      <c r="Z60" s="121"/>
    </row>
    <row r="61" spans="1:26" x14ac:dyDescent="0.15">
      <c r="A61" s="170"/>
      <c r="B61" s="142"/>
      <c r="C61" s="399"/>
      <c r="D61" s="399"/>
      <c r="E61" s="143"/>
      <c r="F61" s="171"/>
      <c r="G61" s="3"/>
      <c r="H61" s="3"/>
      <c r="I61" s="121"/>
      <c r="J61" s="3"/>
      <c r="K61" s="3"/>
      <c r="L61" s="3" t="s">
        <v>200</v>
      </c>
      <c r="M61" s="3"/>
      <c r="N61" s="3"/>
      <c r="O61" s="3"/>
      <c r="P61" s="3"/>
      <c r="Q61" s="128"/>
      <c r="R61" s="3" t="str">
        <f>IF(Q61=135,"richtig!","")</f>
        <v/>
      </c>
      <c r="S61" s="3"/>
      <c r="T61" s="3"/>
      <c r="U61" s="3"/>
      <c r="V61" s="3"/>
      <c r="W61" s="3"/>
      <c r="X61" s="3"/>
      <c r="Y61" s="3"/>
      <c r="Z61" s="121"/>
    </row>
    <row r="62" spans="1:26" x14ac:dyDescent="0.15">
      <c r="A62" s="170"/>
      <c r="B62" s="142"/>
      <c r="C62" s="129"/>
      <c r="D62" s="129"/>
      <c r="E62" s="143"/>
      <c r="F62" s="171"/>
      <c r="G62" s="3"/>
      <c r="H62" s="3"/>
      <c r="I62" s="121"/>
      <c r="J62" s="3"/>
      <c r="K62" s="3" t="s">
        <v>201</v>
      </c>
      <c r="L62" s="3"/>
      <c r="M62" s="3"/>
      <c r="N62" s="3"/>
      <c r="O62" s="3"/>
      <c r="P62" s="3"/>
      <c r="Q62" s="3"/>
      <c r="R62" s="3" t="s">
        <v>551</v>
      </c>
      <c r="S62" s="3"/>
      <c r="T62" s="3"/>
      <c r="U62" s="3"/>
      <c r="V62" s="3"/>
      <c r="W62" s="3"/>
      <c r="X62" s="3"/>
      <c r="Y62" s="3"/>
      <c r="Z62" s="121"/>
    </row>
    <row r="63" spans="1:26" x14ac:dyDescent="0.15">
      <c r="A63" s="170"/>
      <c r="B63" s="142"/>
      <c r="C63" s="129"/>
      <c r="D63" s="129"/>
      <c r="E63" s="143"/>
      <c r="F63" s="171"/>
      <c r="G63" s="3"/>
      <c r="H63" s="3"/>
      <c r="I63" s="121"/>
      <c r="J63" s="3"/>
      <c r="K63" s="3"/>
      <c r="L63" s="3" t="s">
        <v>202</v>
      </c>
      <c r="M63" s="3"/>
      <c r="N63" s="3"/>
      <c r="O63" s="3"/>
      <c r="P63" s="3"/>
      <c r="Q63" s="128"/>
      <c r="R63" s="3" t="str">
        <f>IF(Q63=15,"richtig!","")</f>
        <v/>
      </c>
      <c r="S63" s="3"/>
      <c r="T63" s="3"/>
      <c r="U63" s="3"/>
      <c r="V63" s="3"/>
      <c r="W63" s="3"/>
      <c r="X63" s="3"/>
      <c r="Y63" s="3"/>
      <c r="Z63" s="121"/>
    </row>
    <row r="64" spans="1:26" x14ac:dyDescent="0.15">
      <c r="A64" s="170"/>
      <c r="B64" s="144"/>
      <c r="C64" s="145"/>
      <c r="D64" s="145"/>
      <c r="E64" s="146"/>
      <c r="F64" s="171"/>
      <c r="G64" s="3"/>
      <c r="H64" s="3"/>
      <c r="I64" s="121"/>
      <c r="J64" s="3"/>
      <c r="K64" s="3" t="s">
        <v>205</v>
      </c>
      <c r="L64" s="3"/>
      <c r="M64" s="3"/>
      <c r="N64" s="3"/>
      <c r="O64" s="3"/>
      <c r="P64" s="3"/>
      <c r="Q64" s="3"/>
      <c r="R64" s="3" t="s">
        <v>551</v>
      </c>
      <c r="S64" s="3"/>
      <c r="T64" s="3"/>
      <c r="U64" s="3"/>
      <c r="V64" s="3"/>
      <c r="W64" s="3"/>
      <c r="X64" s="3"/>
      <c r="Y64" s="3"/>
      <c r="Z64" s="121"/>
    </row>
    <row r="65" spans="1:26" x14ac:dyDescent="0.15">
      <c r="A65" s="269"/>
      <c r="B65" s="129"/>
      <c r="C65" s="129"/>
      <c r="D65" s="129"/>
      <c r="E65" s="129"/>
      <c r="F65" s="171"/>
      <c r="G65" s="3"/>
      <c r="H65" s="3"/>
      <c r="I65" s="121"/>
      <c r="J65" s="3"/>
      <c r="K65" s="3"/>
      <c r="L65" s="3" t="s">
        <v>206</v>
      </c>
      <c r="M65" s="3"/>
      <c r="N65" s="3"/>
      <c r="O65" s="3"/>
      <c r="P65" s="3"/>
      <c r="Q65" s="128"/>
      <c r="R65" s="3" t="str">
        <f>IF(Q65=450,"richtig!","")</f>
        <v/>
      </c>
      <c r="S65" s="3"/>
      <c r="T65" s="3"/>
      <c r="U65" s="3"/>
      <c r="V65" s="3"/>
      <c r="W65" s="3"/>
      <c r="X65" s="3"/>
      <c r="Y65" s="3"/>
      <c r="Z65" s="121"/>
    </row>
    <row r="66" spans="1:26" ht="14" thickBot="1" x14ac:dyDescent="0.2">
      <c r="A66" s="270" t="s">
        <v>164</v>
      </c>
      <c r="B66" s="271">
        <v>0.16</v>
      </c>
      <c r="C66" s="129"/>
      <c r="D66" s="129"/>
      <c r="E66" s="129"/>
      <c r="F66" s="171"/>
      <c r="G66" s="3"/>
      <c r="H66" s="3"/>
      <c r="I66" s="121"/>
      <c r="J66" s="188"/>
      <c r="K66" s="185"/>
      <c r="L66" s="185"/>
      <c r="M66" s="185"/>
      <c r="N66" s="185"/>
      <c r="O66" s="185"/>
      <c r="P66" s="185"/>
      <c r="Q66" s="185"/>
      <c r="R66" s="185"/>
      <c r="S66" s="185"/>
      <c r="T66" s="185"/>
      <c r="U66" s="185"/>
      <c r="V66" s="185"/>
      <c r="W66" s="185"/>
      <c r="X66" s="185"/>
      <c r="Y66" s="185"/>
      <c r="Z66" s="186"/>
    </row>
    <row r="67" spans="1:26" x14ac:dyDescent="0.15">
      <c r="A67" s="170"/>
      <c r="B67" s="129"/>
      <c r="C67" s="129"/>
      <c r="D67" s="129"/>
      <c r="E67" s="129"/>
      <c r="F67" s="171"/>
      <c r="G67" s="3"/>
      <c r="H67" s="3"/>
      <c r="I67" s="121"/>
      <c r="J67" s="3"/>
      <c r="K67" s="3"/>
      <c r="L67" s="3"/>
      <c r="M67" s="3"/>
      <c r="N67" s="3"/>
      <c r="O67" s="3"/>
      <c r="P67" s="3"/>
      <c r="Q67" s="3"/>
      <c r="R67" s="3"/>
      <c r="S67" s="3"/>
      <c r="T67" s="3"/>
      <c r="U67" s="3"/>
      <c r="V67" s="3"/>
      <c r="W67" s="3"/>
      <c r="X67" s="3"/>
      <c r="Y67" s="3"/>
      <c r="Z67" s="120"/>
    </row>
    <row r="68" spans="1:26" x14ac:dyDescent="0.15">
      <c r="A68" s="270" t="s">
        <v>690</v>
      </c>
      <c r="B68" s="134" t="s">
        <v>628</v>
      </c>
      <c r="C68" s="134" t="s">
        <v>155</v>
      </c>
      <c r="D68" s="134" t="s">
        <v>613</v>
      </c>
      <c r="E68" s="134" t="s">
        <v>156</v>
      </c>
      <c r="F68" s="272" t="s">
        <v>157</v>
      </c>
      <c r="G68" s="3"/>
      <c r="H68" s="3"/>
      <c r="I68" s="121"/>
      <c r="J68" s="119" t="s">
        <v>664</v>
      </c>
      <c r="K68" s="3"/>
      <c r="L68" s="3"/>
      <c r="M68" s="3"/>
      <c r="N68" s="3"/>
      <c r="O68" s="3"/>
      <c r="P68" s="3"/>
      <c r="Q68" s="3"/>
      <c r="R68" s="3"/>
      <c r="S68" s="3"/>
      <c r="T68" s="3"/>
      <c r="U68" s="3"/>
      <c r="V68" s="3"/>
      <c r="W68" s="3"/>
      <c r="X68" s="3"/>
      <c r="Y68" s="3"/>
      <c r="Z68" s="121"/>
    </row>
    <row r="69" spans="1:26" x14ac:dyDescent="0.15">
      <c r="A69" s="270" t="s">
        <v>158</v>
      </c>
      <c r="B69" s="149" t="s">
        <v>636</v>
      </c>
      <c r="C69" s="149" t="s">
        <v>636</v>
      </c>
      <c r="D69" s="165" t="s">
        <v>609</v>
      </c>
      <c r="E69" s="165" t="s">
        <v>609</v>
      </c>
      <c r="F69" s="273" t="s">
        <v>609</v>
      </c>
      <c r="G69" s="3" t="str">
        <f>IF(F69=2419.76,"richtig!","")</f>
        <v/>
      </c>
      <c r="H69" s="3"/>
      <c r="I69" s="121"/>
      <c r="J69" s="3"/>
      <c r="K69" s="3"/>
      <c r="L69" s="3"/>
      <c r="M69" s="3"/>
      <c r="N69" s="3"/>
      <c r="O69" s="3"/>
      <c r="P69" s="3"/>
      <c r="Q69" s="3"/>
      <c r="R69" s="3"/>
      <c r="S69" s="3"/>
      <c r="T69" s="3"/>
      <c r="U69" s="3"/>
      <c r="V69" s="3"/>
      <c r="W69" s="3"/>
      <c r="X69" s="3"/>
      <c r="Y69" s="3"/>
      <c r="Z69" s="121"/>
    </row>
    <row r="70" spans="1:26" x14ac:dyDescent="0.15">
      <c r="A70" s="270" t="s">
        <v>159</v>
      </c>
      <c r="B70" s="149" t="s">
        <v>636</v>
      </c>
      <c r="C70" s="149" t="s">
        <v>636</v>
      </c>
      <c r="D70" s="165" t="s">
        <v>609</v>
      </c>
      <c r="E70" s="165" t="s">
        <v>609</v>
      </c>
      <c r="F70" s="273" t="s">
        <v>609</v>
      </c>
      <c r="G70" s="3" t="str">
        <f>IF(F70=1044,"richtig!","")</f>
        <v/>
      </c>
      <c r="H70" s="3"/>
      <c r="I70" s="121"/>
      <c r="J70" s="3" t="s">
        <v>207</v>
      </c>
      <c r="K70" s="3"/>
      <c r="L70" s="3"/>
      <c r="M70" s="3"/>
      <c r="N70" s="3"/>
      <c r="O70" s="3"/>
      <c r="P70" s="3"/>
      <c r="Q70" s="3"/>
      <c r="R70" s="3"/>
      <c r="S70" s="3"/>
      <c r="T70" s="3"/>
      <c r="U70" s="3"/>
      <c r="V70" s="3"/>
      <c r="W70" s="3"/>
      <c r="X70" s="3"/>
      <c r="Y70" s="3"/>
      <c r="Z70" s="121"/>
    </row>
    <row r="71" spans="1:26" ht="14" thickBot="1" x14ac:dyDescent="0.2">
      <c r="A71" s="270" t="s">
        <v>7</v>
      </c>
      <c r="B71" s="149" t="s">
        <v>636</v>
      </c>
      <c r="C71" s="149" t="s">
        <v>636</v>
      </c>
      <c r="D71" s="165" t="s">
        <v>609</v>
      </c>
      <c r="E71" s="165" t="s">
        <v>609</v>
      </c>
      <c r="F71" s="273" t="s">
        <v>609</v>
      </c>
      <c r="G71" s="3" t="str">
        <f>IF(F71=8004,"richtig!","")</f>
        <v/>
      </c>
      <c r="H71" s="3"/>
      <c r="I71" s="121"/>
      <c r="J71" s="3"/>
      <c r="K71" s="3"/>
      <c r="L71" s="3"/>
      <c r="M71" s="3"/>
      <c r="N71" s="3"/>
      <c r="O71" s="3"/>
      <c r="P71" s="3"/>
      <c r="Q71" s="3"/>
      <c r="R71" s="3"/>
      <c r="S71" s="3"/>
      <c r="T71" s="3"/>
      <c r="U71" s="3"/>
      <c r="V71" s="3"/>
      <c r="W71" s="3"/>
      <c r="X71" s="3"/>
      <c r="Y71" s="3"/>
      <c r="Z71" s="121"/>
    </row>
    <row r="72" spans="1:26" x14ac:dyDescent="0.15">
      <c r="A72" s="270" t="s">
        <v>11</v>
      </c>
      <c r="B72" s="149" t="s">
        <v>636</v>
      </c>
      <c r="C72" s="149" t="s">
        <v>636</v>
      </c>
      <c r="D72" s="165" t="s">
        <v>609</v>
      </c>
      <c r="E72" s="165" t="s">
        <v>609</v>
      </c>
      <c r="F72" s="273" t="s">
        <v>609</v>
      </c>
      <c r="G72" s="3" t="str">
        <f>IF(F72=522,"richtig!","")</f>
        <v/>
      </c>
      <c r="H72" s="3"/>
      <c r="I72" s="121"/>
      <c r="J72" s="412" t="s">
        <v>208</v>
      </c>
      <c r="K72" s="413"/>
      <c r="L72" s="278" t="s">
        <v>636</v>
      </c>
      <c r="M72" s="3" t="s">
        <v>140</v>
      </c>
      <c r="N72" s="3"/>
      <c r="O72" s="3"/>
      <c r="P72" s="3"/>
      <c r="Q72" s="3"/>
      <c r="R72" s="3"/>
      <c r="S72" s="3"/>
      <c r="T72" s="3"/>
      <c r="U72" s="3"/>
      <c r="V72" s="3"/>
      <c r="W72" s="3"/>
      <c r="X72" s="3"/>
      <c r="Y72" s="3"/>
      <c r="Z72" s="121"/>
    </row>
    <row r="73" spans="1:26" x14ac:dyDescent="0.15">
      <c r="A73" s="270" t="s">
        <v>160</v>
      </c>
      <c r="B73" s="149" t="s">
        <v>636</v>
      </c>
      <c r="C73" s="149" t="s">
        <v>636</v>
      </c>
      <c r="D73" s="165" t="s">
        <v>609</v>
      </c>
      <c r="E73" s="165" t="s">
        <v>609</v>
      </c>
      <c r="F73" s="273" t="s">
        <v>609</v>
      </c>
      <c r="G73" s="3" t="str">
        <f>IF(F73=929.16,"richtig!","")</f>
        <v/>
      </c>
      <c r="H73" s="3"/>
      <c r="I73" s="121"/>
      <c r="J73" s="414" t="s">
        <v>209</v>
      </c>
      <c r="K73" s="415"/>
      <c r="L73" s="279" t="s">
        <v>636</v>
      </c>
      <c r="M73" s="3" t="s">
        <v>140</v>
      </c>
      <c r="N73" s="3"/>
      <c r="O73" s="3"/>
      <c r="P73" s="3"/>
      <c r="Q73" s="3"/>
      <c r="R73" s="3"/>
      <c r="S73" s="3"/>
      <c r="T73" s="3"/>
      <c r="U73" s="3"/>
      <c r="V73" s="3"/>
      <c r="W73" s="3"/>
      <c r="X73" s="3"/>
      <c r="Y73" s="3"/>
      <c r="Z73" s="121"/>
    </row>
    <row r="74" spans="1:26" ht="14" thickBot="1" x14ac:dyDescent="0.2">
      <c r="A74" s="270" t="s">
        <v>161</v>
      </c>
      <c r="B74" s="149" t="s">
        <v>636</v>
      </c>
      <c r="C74" s="149" t="s">
        <v>636</v>
      </c>
      <c r="D74" s="165" t="s">
        <v>609</v>
      </c>
      <c r="E74" s="165" t="s">
        <v>609</v>
      </c>
      <c r="F74" s="273" t="s">
        <v>609</v>
      </c>
      <c r="G74" s="3" t="str">
        <f>IF(F74=1809.6,"richtig!","")</f>
        <v/>
      </c>
      <c r="H74" s="3"/>
      <c r="I74" s="121"/>
      <c r="J74" s="416" t="s">
        <v>210</v>
      </c>
      <c r="K74" s="417"/>
      <c r="L74" s="280" t="s">
        <v>636</v>
      </c>
      <c r="M74" s="3" t="s">
        <v>140</v>
      </c>
      <c r="N74" s="3"/>
      <c r="O74" s="3"/>
      <c r="P74" s="3"/>
      <c r="Q74" s="3"/>
      <c r="R74" s="3"/>
      <c r="S74" s="3"/>
      <c r="T74" s="3"/>
      <c r="U74" s="3"/>
      <c r="V74" s="3"/>
      <c r="W74" s="3"/>
      <c r="X74" s="3"/>
      <c r="Y74" s="3"/>
      <c r="Z74" s="121"/>
    </row>
    <row r="75" spans="1:26" x14ac:dyDescent="0.15">
      <c r="A75" s="270" t="s">
        <v>2</v>
      </c>
      <c r="B75" s="149" t="s">
        <v>636</v>
      </c>
      <c r="C75" s="149" t="s">
        <v>636</v>
      </c>
      <c r="D75" s="165" t="s">
        <v>609</v>
      </c>
      <c r="E75" s="165" t="s">
        <v>609</v>
      </c>
      <c r="F75" s="273" t="s">
        <v>609</v>
      </c>
      <c r="G75" s="3" t="str">
        <f>IF(F75=725,"richtig!","")</f>
        <v/>
      </c>
      <c r="H75" s="3"/>
      <c r="I75" s="121"/>
      <c r="J75" s="418" t="s">
        <v>213</v>
      </c>
      <c r="K75" s="419"/>
      <c r="L75" s="281" t="s">
        <v>609</v>
      </c>
      <c r="M75" s="3" t="s">
        <v>221</v>
      </c>
      <c r="N75" s="31" t="e">
        <f>IF(L75=L72*L73*L74,"richtig!","")</f>
        <v>#VALUE!</v>
      </c>
      <c r="O75" s="3"/>
      <c r="P75" s="3"/>
      <c r="Q75" s="3"/>
      <c r="R75" s="3"/>
      <c r="S75" s="3"/>
      <c r="T75" s="3"/>
      <c r="U75" s="3"/>
      <c r="V75" s="3"/>
      <c r="W75" s="3"/>
      <c r="X75" s="3"/>
      <c r="Y75" s="3"/>
      <c r="Z75" s="121"/>
    </row>
    <row r="76" spans="1:26" x14ac:dyDescent="0.15">
      <c r="A76" s="270" t="s">
        <v>9</v>
      </c>
      <c r="B76" s="149" t="s">
        <v>636</v>
      </c>
      <c r="C76" s="149" t="s">
        <v>636</v>
      </c>
      <c r="D76" s="165" t="s">
        <v>609</v>
      </c>
      <c r="E76" s="165" t="s">
        <v>609</v>
      </c>
      <c r="F76" s="273" t="s">
        <v>609</v>
      </c>
      <c r="G76" s="3" t="str">
        <f>IF(F76=1374.6,"richtig!","")</f>
        <v/>
      </c>
      <c r="H76" s="3"/>
      <c r="I76" s="121"/>
      <c r="J76" s="427" t="s">
        <v>214</v>
      </c>
      <c r="K76" s="428"/>
      <c r="L76" s="273" t="s">
        <v>609</v>
      </c>
      <c r="M76" s="3" t="s">
        <v>141</v>
      </c>
      <c r="N76" s="31" t="e">
        <f>IF(L76=2*L72*L73+2*L73*L74+2*L72*L74,"richtig!","")</f>
        <v>#VALUE!</v>
      </c>
      <c r="O76" s="3"/>
      <c r="P76" s="3"/>
      <c r="Q76" s="3"/>
      <c r="R76" s="3"/>
      <c r="S76" s="3"/>
      <c r="T76" s="3"/>
      <c r="U76" s="3"/>
      <c r="V76" s="3"/>
      <c r="W76" s="3"/>
      <c r="X76" s="3"/>
      <c r="Y76" s="3"/>
      <c r="Z76" s="121"/>
    </row>
    <row r="77" spans="1:26" x14ac:dyDescent="0.15">
      <c r="A77" s="170"/>
      <c r="B77" s="129"/>
      <c r="C77" s="129"/>
      <c r="D77" s="129"/>
      <c r="E77" s="129"/>
      <c r="F77" s="171"/>
      <c r="G77" s="3" t="s">
        <v>551</v>
      </c>
      <c r="H77" s="3"/>
      <c r="I77" s="121"/>
      <c r="J77" s="427" t="s">
        <v>219</v>
      </c>
      <c r="K77" s="428"/>
      <c r="L77" s="273" t="s">
        <v>609</v>
      </c>
      <c r="M77" s="3" t="s">
        <v>140</v>
      </c>
      <c r="N77" s="31" t="e">
        <f>IF(L77=SQRT(L72^2+L73^2),"richtig!","")</f>
        <v>#VALUE!</v>
      </c>
      <c r="O77" s="3"/>
      <c r="P77" s="3"/>
      <c r="Q77" s="3"/>
      <c r="R77" s="3"/>
      <c r="S77" s="3"/>
      <c r="T77" s="3"/>
      <c r="U77" s="3"/>
      <c r="V77" s="3"/>
      <c r="W77" s="3"/>
      <c r="X77" s="3"/>
      <c r="Y77" s="3"/>
      <c r="Z77" s="121"/>
    </row>
    <row r="78" spans="1:26" x14ac:dyDescent="0.15">
      <c r="A78" s="170"/>
      <c r="B78" s="129"/>
      <c r="C78" s="129"/>
      <c r="D78" s="129"/>
      <c r="E78" s="274" t="s">
        <v>638</v>
      </c>
      <c r="F78" s="273" t="s">
        <v>609</v>
      </c>
      <c r="G78" s="3" t="str">
        <f>IF(F78=16828.12,"richtig!","")</f>
        <v/>
      </c>
      <c r="H78" s="3"/>
      <c r="I78" s="121"/>
      <c r="J78" s="427" t="s">
        <v>211</v>
      </c>
      <c r="K78" s="428"/>
      <c r="L78" s="273" t="s">
        <v>609</v>
      </c>
      <c r="M78" s="3" t="s">
        <v>140</v>
      </c>
      <c r="N78" s="31" t="e">
        <f>IF(L78=SQRT(L73^2+L74^2),"richtig!","")</f>
        <v>#VALUE!</v>
      </c>
      <c r="O78" s="3"/>
      <c r="P78" s="3"/>
      <c r="Q78" s="3"/>
      <c r="R78" s="3"/>
      <c r="S78" s="3"/>
      <c r="T78" s="3"/>
      <c r="U78" s="3"/>
      <c r="V78" s="3"/>
      <c r="W78" s="3"/>
      <c r="X78" s="3"/>
      <c r="Y78" s="3"/>
      <c r="Z78" s="121"/>
    </row>
    <row r="79" spans="1:26" x14ac:dyDescent="0.15">
      <c r="A79" s="170"/>
      <c r="B79" s="129"/>
      <c r="C79" s="129"/>
      <c r="D79" s="129"/>
      <c r="E79" s="274" t="s">
        <v>162</v>
      </c>
      <c r="F79" s="273" t="s">
        <v>609</v>
      </c>
      <c r="G79" s="3" t="str">
        <f>IF(F79=504.8436,"richtig!","")</f>
        <v/>
      </c>
      <c r="H79" s="3"/>
      <c r="I79" s="121"/>
      <c r="J79" s="427" t="s">
        <v>212</v>
      </c>
      <c r="K79" s="428"/>
      <c r="L79" s="273" t="s">
        <v>609</v>
      </c>
      <c r="M79" s="3" t="s">
        <v>140</v>
      </c>
      <c r="N79" s="31" t="e">
        <f>IF(L79=SQRT(L72^2+L74^2),"richtig!","")</f>
        <v>#VALUE!</v>
      </c>
      <c r="O79" s="3"/>
      <c r="P79" s="3"/>
      <c r="Q79" s="3"/>
      <c r="R79" s="3"/>
      <c r="S79" s="3"/>
      <c r="T79" s="3"/>
      <c r="U79" s="3"/>
      <c r="V79" s="3"/>
      <c r="W79" s="3"/>
      <c r="X79" s="3"/>
      <c r="Y79" s="3"/>
      <c r="Z79" s="121"/>
    </row>
    <row r="80" spans="1:26" ht="14" thickBot="1" x14ac:dyDescent="0.2">
      <c r="A80" s="170"/>
      <c r="B80" s="129"/>
      <c r="C80" s="129"/>
      <c r="D80" s="129"/>
      <c r="E80" s="275"/>
      <c r="F80" s="171"/>
      <c r="G80" s="3" t="s">
        <v>551</v>
      </c>
      <c r="H80" s="3"/>
      <c r="I80" s="121"/>
      <c r="J80" s="420" t="s">
        <v>220</v>
      </c>
      <c r="K80" s="421"/>
      <c r="L80" s="277" t="s">
        <v>609</v>
      </c>
      <c r="M80" s="3" t="s">
        <v>140</v>
      </c>
      <c r="N80" s="31" t="e">
        <f>IF(L80=SQRT(L72^2+L73^2+L74^2),"richtig!","")</f>
        <v>#VALUE!</v>
      </c>
      <c r="O80" s="3"/>
      <c r="P80" s="3"/>
      <c r="Q80" s="3"/>
      <c r="R80" s="3"/>
      <c r="S80" s="3"/>
      <c r="T80" s="3"/>
      <c r="U80" s="3"/>
      <c r="V80" s="3"/>
      <c r="W80" s="3"/>
      <c r="X80" s="3"/>
      <c r="Y80" s="3"/>
      <c r="Z80" s="121"/>
    </row>
    <row r="81" spans="1:26" ht="14" thickBot="1" x14ac:dyDescent="0.2">
      <c r="A81" s="172"/>
      <c r="B81" s="173"/>
      <c r="C81" s="173"/>
      <c r="D81" s="173"/>
      <c r="E81" s="276" t="s">
        <v>163</v>
      </c>
      <c r="F81" s="277" t="s">
        <v>609</v>
      </c>
      <c r="G81" s="3" t="str">
        <f>IF(F81=16323.2764,"richtig!","")</f>
        <v/>
      </c>
      <c r="H81" s="3"/>
      <c r="I81" s="121"/>
      <c r="J81" s="3"/>
      <c r="K81" s="3"/>
      <c r="L81" s="3"/>
      <c r="M81" s="3"/>
      <c r="N81" s="3"/>
      <c r="O81" s="3"/>
      <c r="P81" s="3"/>
      <c r="Q81" s="3"/>
      <c r="R81" s="3"/>
      <c r="S81" s="3"/>
      <c r="T81" s="3"/>
      <c r="U81" s="3"/>
      <c r="V81" s="3"/>
      <c r="W81" s="3"/>
      <c r="X81" s="3"/>
      <c r="Y81" s="3"/>
      <c r="Z81" s="121"/>
    </row>
    <row r="82" spans="1:26" ht="14" thickBot="1" x14ac:dyDescent="0.2">
      <c r="A82" s="185"/>
      <c r="B82" s="185"/>
      <c r="C82" s="185"/>
      <c r="D82" s="185"/>
      <c r="E82" s="185"/>
      <c r="F82" s="185"/>
      <c r="G82" s="185"/>
      <c r="H82" s="185"/>
      <c r="I82" s="186"/>
      <c r="J82" s="185"/>
      <c r="K82" s="185"/>
      <c r="L82" s="185"/>
      <c r="M82" s="185"/>
      <c r="N82" s="185"/>
      <c r="O82" s="185"/>
      <c r="P82" s="185"/>
      <c r="Q82" s="185"/>
      <c r="R82" s="185"/>
      <c r="S82" s="185"/>
      <c r="T82" s="185"/>
      <c r="U82" s="185"/>
      <c r="V82" s="185"/>
      <c r="W82" s="185"/>
      <c r="X82" s="185"/>
      <c r="Y82" s="185"/>
      <c r="Z82" s="186"/>
    </row>
    <row r="83" spans="1:26" x14ac:dyDescent="0.15">
      <c r="A83" s="189"/>
      <c r="B83" s="190"/>
      <c r="C83" s="190"/>
      <c r="D83" s="190"/>
      <c r="E83" s="190"/>
      <c r="F83" s="190"/>
      <c r="G83" s="190"/>
      <c r="H83" s="190"/>
      <c r="I83" s="120"/>
    </row>
    <row r="84" spans="1:26" x14ac:dyDescent="0.15">
      <c r="A84" s="422" t="s">
        <v>291</v>
      </c>
      <c r="B84" s="362"/>
      <c r="C84" s="362"/>
      <c r="D84" s="362"/>
      <c r="E84" s="362"/>
      <c r="F84" s="362"/>
      <c r="G84" s="362"/>
      <c r="H84" s="362"/>
      <c r="I84" s="423"/>
    </row>
    <row r="85" spans="1:26" ht="14" thickBot="1" x14ac:dyDescent="0.2">
      <c r="A85" s="424"/>
      <c r="B85" s="425"/>
      <c r="C85" s="425"/>
      <c r="D85" s="425"/>
      <c r="E85" s="425"/>
      <c r="F85" s="425"/>
      <c r="G85" s="425"/>
      <c r="H85" s="425"/>
      <c r="I85" s="426"/>
    </row>
  </sheetData>
  <sheetProtection sheet="1" objects="1" scenarios="1" formatCells="0" formatColumns="0" formatRows="0" selectLockedCells="1"/>
  <mergeCells count="29">
    <mergeCell ref="A84:I85"/>
    <mergeCell ref="J76:K76"/>
    <mergeCell ref="J77:K77"/>
    <mergeCell ref="J78:K78"/>
    <mergeCell ref="J79:K79"/>
    <mergeCell ref="J72:K72"/>
    <mergeCell ref="J73:K73"/>
    <mergeCell ref="J74:K74"/>
    <mergeCell ref="J75:K75"/>
    <mergeCell ref="J80:K80"/>
    <mergeCell ref="M42:N42"/>
    <mergeCell ref="O42:P42"/>
    <mergeCell ref="K43:L43"/>
    <mergeCell ref="M43:N43"/>
    <mergeCell ref="O43:P43"/>
    <mergeCell ref="A9:B9"/>
    <mergeCell ref="J13:L13"/>
    <mergeCell ref="J14:L14"/>
    <mergeCell ref="J15:L15"/>
    <mergeCell ref="A1:I2"/>
    <mergeCell ref="A7:D7"/>
    <mergeCell ref="A8:G8"/>
    <mergeCell ref="A3:I3"/>
    <mergeCell ref="C60:D61"/>
    <mergeCell ref="J16:L16"/>
    <mergeCell ref="J17:L17"/>
    <mergeCell ref="J18:L18"/>
    <mergeCell ref="J19:L19"/>
    <mergeCell ref="K42:L42"/>
  </mergeCells>
  <phoneticPr fontId="2" type="noConversion"/>
  <pageMargins left="0.78740157499999996" right="0.78740157499999996" top="0.984251969" bottom="0.984251969" header="0.4921259845" footer="0.4921259845"/>
  <headerFooter alignWithMargins="0"/>
  <ignoredErrors>
    <ignoredError sqref="B26 B30 G70" formula="1"/>
    <ignoredError sqref="N75:N80" evalError="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12</vt:i4>
      </vt:variant>
    </vt:vector>
  </HeadingPairs>
  <TitlesOfParts>
    <vt:vector size="12" baseType="lpstr">
      <vt:lpstr>T1</vt:lpstr>
      <vt:lpstr>T2</vt:lpstr>
      <vt:lpstr>T3</vt:lpstr>
      <vt:lpstr>T4</vt:lpstr>
      <vt:lpstr>T5</vt:lpstr>
      <vt:lpstr>T6</vt:lpstr>
      <vt:lpstr>Ü1</vt:lpstr>
      <vt:lpstr>Ü2</vt:lpstr>
      <vt:lpstr>Ü3+Ü4</vt:lpstr>
      <vt:lpstr>Ü5</vt:lpstr>
      <vt:lpstr>Ü6</vt:lpstr>
      <vt:lpstr>Experte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Lehrgang zum Erlernen von Excel</dc:title>
  <dc:subject>Erklärungen und Übungen</dc:subject>
  <cp:lastModifiedBy>Microsoft Office User</cp:lastModifiedBy>
  <cp:lastPrinted>2006-08-14T12:11:24Z</cp:lastPrinted>
  <dcterms:created xsi:type="dcterms:W3CDTF">2006-08-06T10:05:34Z</dcterms:created>
  <dcterms:modified xsi:type="dcterms:W3CDTF">2022-10-25T15:55:39Z</dcterms:modified>
</cp:coreProperties>
</file>